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F077BBA8-71D9-46CB-A574-5B2A4C57E383}" xr6:coauthVersionLast="47" xr6:coauthVersionMax="47" xr10:uidLastSave="{00000000-0000-0000-0000-000000000000}"/>
  <bookViews>
    <workbookView xWindow="4065" yWindow="4065" windowWidth="21600" windowHeight="11385" tabRatio="500" activeTab="2" xr2:uid="{00000000-000D-0000-FFFF-FFFF00000000}"/>
  </bookViews>
  <sheets>
    <sheet name="Capa" sheetId="1" r:id="rId1"/>
    <sheet name="Parte A - Resumo" sheetId="2" r:id="rId2"/>
    <sheet name="RH_Custos Reais" sheetId="3" r:id="rId3"/>
    <sheet name="RH_1720H" sheetId="4" r:id="rId4"/>
    <sheet name="Despesa Realizada" sheetId="5" r:id="rId5"/>
    <sheet name="Check-list Documentos" sheetId="6" r:id="rId6"/>
    <sheet name="Legenda" sheetId="7" r:id="rId7"/>
    <sheet name="Folha1" sheetId="8" r:id="rId8"/>
  </sheets>
  <definedNames>
    <definedName name="_xlnm.Print_Area" localSheetId="1">'Parte A - Resumo'!$B$2:$K$129</definedName>
    <definedName name="wrn.test_report.">{"test",#N/A,TRUE,"I.1 - CO only"}</definedName>
    <definedName name="wrn.test_reportCPF">{"test",#N/A,TRUE,"I.1 - CO only"}</definedName>
    <definedName name="xxx">{"test",#N/A,TRUE,"I.1 - CO only"}</definedName>
    <definedName name="xyz">{"test",#N/A,TRUE,"I.1 - CO only"}</definedName>
    <definedName name="yyy">{"test",#N/A,TRUE,"I.1 - CO only"}</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17" i="8" l="1"/>
  <c r="R15" i="8"/>
  <c r="Q15" i="8"/>
  <c r="Q17" i="8" s="1"/>
  <c r="E10" i="8"/>
  <c r="E11" i="8" s="1"/>
  <c r="G6" i="8"/>
  <c r="G7" i="8" s="1"/>
  <c r="S23" i="5"/>
  <c r="P23" i="5"/>
  <c r="O23" i="5"/>
  <c r="N19" i="5"/>
  <c r="J19" i="5"/>
  <c r="H21" i="4"/>
  <c r="F21" i="4"/>
  <c r="H20" i="4"/>
  <c r="F20" i="4"/>
  <c r="F19" i="4"/>
  <c r="H19" i="4" s="1"/>
  <c r="F18" i="4"/>
  <c r="H18" i="4" s="1"/>
  <c r="H17" i="4"/>
  <c r="F17" i="4"/>
  <c r="H16" i="4"/>
  <c r="F16" i="4"/>
  <c r="F15" i="4"/>
  <c r="H15" i="4" s="1"/>
  <c r="N33" i="3"/>
  <c r="I33" i="3"/>
  <c r="K33" i="3" s="1"/>
  <c r="F33" i="3"/>
  <c r="N32" i="3"/>
  <c r="I32" i="3"/>
  <c r="F32" i="3"/>
  <c r="K32" i="3" s="1"/>
  <c r="N31" i="3"/>
  <c r="O31" i="3" s="1"/>
  <c r="K31" i="3"/>
  <c r="I31" i="3"/>
  <c r="F31" i="3"/>
  <c r="N30" i="3"/>
  <c r="O30" i="3" s="1"/>
  <c r="I30" i="3"/>
  <c r="F30" i="3"/>
  <c r="K30" i="3" s="1"/>
  <c r="N29" i="3"/>
  <c r="I29" i="3"/>
  <c r="F29" i="3"/>
  <c r="K29" i="3" s="1"/>
  <c r="N28" i="3"/>
  <c r="I28" i="3"/>
  <c r="F28" i="3"/>
  <c r="K28" i="3" s="1"/>
  <c r="O28" i="3" s="1"/>
  <c r="N27" i="3"/>
  <c r="O27" i="3" s="1"/>
  <c r="K27" i="3"/>
  <c r="I27" i="3"/>
  <c r="F27" i="3"/>
  <c r="N26" i="3"/>
  <c r="I26" i="3"/>
  <c r="F26" i="3"/>
  <c r="K26" i="3" s="1"/>
  <c r="N25" i="3"/>
  <c r="O25" i="3" s="1"/>
  <c r="I25" i="3"/>
  <c r="F25" i="3"/>
  <c r="K25" i="3" s="1"/>
  <c r="N24" i="3"/>
  <c r="I24" i="3"/>
  <c r="K24" i="3" s="1"/>
  <c r="O24" i="3" s="1"/>
  <c r="F24" i="3"/>
  <c r="N23" i="3"/>
  <c r="O23" i="3" s="1"/>
  <c r="K23" i="3"/>
  <c r="I23" i="3"/>
  <c r="F23" i="3"/>
  <c r="N22" i="3"/>
  <c r="I22" i="3"/>
  <c r="F22" i="3"/>
  <c r="K22" i="3" s="1"/>
  <c r="N21" i="3"/>
  <c r="I21" i="3"/>
  <c r="F21" i="3"/>
  <c r="K21" i="3" s="1"/>
  <c r="N20" i="3"/>
  <c r="I20" i="3"/>
  <c r="K20" i="3" s="1"/>
  <c r="O20" i="3" s="1"/>
  <c r="F20" i="3"/>
  <c r="N19" i="3"/>
  <c r="O19" i="3" s="1"/>
  <c r="K19" i="3"/>
  <c r="I19" i="3"/>
  <c r="F19" i="3"/>
  <c r="N18" i="3"/>
  <c r="O18" i="3" s="1"/>
  <c r="I18" i="3"/>
  <c r="F18" i="3"/>
  <c r="K18" i="3" s="1"/>
  <c r="N17" i="3"/>
  <c r="I17" i="3"/>
  <c r="F17" i="3"/>
  <c r="K17" i="3" s="1"/>
  <c r="N16" i="3"/>
  <c r="I16" i="3"/>
  <c r="F16" i="3"/>
  <c r="K16" i="3" s="1"/>
  <c r="O16" i="3" s="1"/>
  <c r="A16" i="3"/>
  <c r="A17" i="3" s="1"/>
  <c r="A18" i="3" s="1"/>
  <c r="A19" i="3" s="1"/>
  <c r="A20" i="3" s="1"/>
  <c r="A21" i="3" s="1"/>
  <c r="A22" i="3" s="1"/>
  <c r="A23" i="3" s="1"/>
  <c r="A24" i="3" s="1"/>
  <c r="A25" i="3" s="1"/>
  <c r="A26" i="3" s="1"/>
  <c r="A27" i="3" s="1"/>
  <c r="A28" i="3" s="1"/>
  <c r="A29" i="3" s="1"/>
  <c r="A30" i="3" s="1"/>
  <c r="A31" i="3" s="1"/>
  <c r="A32" i="3" s="1"/>
  <c r="A33" i="3" s="1"/>
  <c r="N15" i="3"/>
  <c r="O15" i="3" s="1"/>
  <c r="K15" i="3"/>
  <c r="I15" i="3"/>
  <c r="F15" i="3"/>
  <c r="A15" i="3"/>
  <c r="N14" i="3"/>
  <c r="I14" i="3"/>
  <c r="F14" i="3"/>
  <c r="K14" i="3" s="1"/>
  <c r="F123" i="2"/>
  <c r="G115" i="2"/>
  <c r="G123" i="2" s="1"/>
  <c r="H109" i="2"/>
  <c r="G109" i="2"/>
  <c r="F109" i="2"/>
  <c r="J108" i="2"/>
  <c r="J107" i="2"/>
  <c r="J106" i="2"/>
  <c r="J105" i="2"/>
  <c r="J104" i="2"/>
  <c r="J103" i="2"/>
  <c r="J102" i="2"/>
  <c r="J101" i="2"/>
  <c r="J109" i="2" s="1"/>
  <c r="H100" i="2"/>
  <c r="G100" i="2"/>
  <c r="F100" i="2"/>
  <c r="J99" i="2"/>
  <c r="J98" i="2"/>
  <c r="J97" i="2"/>
  <c r="J96" i="2"/>
  <c r="J95" i="2"/>
  <c r="J100" i="2" s="1"/>
  <c r="J94" i="2"/>
  <c r="J93" i="2"/>
  <c r="J92" i="2"/>
  <c r="H91" i="2"/>
  <c r="G91" i="2"/>
  <c r="J90" i="2"/>
  <c r="J89" i="2"/>
  <c r="J88" i="2"/>
  <c r="J87" i="2"/>
  <c r="J86" i="2"/>
  <c r="J85" i="2"/>
  <c r="J84" i="2"/>
  <c r="J83" i="2"/>
  <c r="J91" i="2" s="1"/>
  <c r="F83" i="2"/>
  <c r="F91" i="2" s="1"/>
  <c r="H82" i="2"/>
  <c r="G82" i="2"/>
  <c r="F82" i="2"/>
  <c r="J81" i="2"/>
  <c r="J80" i="2"/>
  <c r="J79" i="2"/>
  <c r="J78" i="2"/>
  <c r="J77" i="2"/>
  <c r="J76" i="2"/>
  <c r="J75" i="2"/>
  <c r="J74" i="2"/>
  <c r="J82" i="2" s="1"/>
  <c r="H73" i="2"/>
  <c r="G73" i="2"/>
  <c r="F73" i="2"/>
  <c r="J72" i="2"/>
  <c r="J71" i="2"/>
  <c r="J70" i="2"/>
  <c r="J69" i="2"/>
  <c r="J68" i="2"/>
  <c r="J67" i="2"/>
  <c r="J66" i="2"/>
  <c r="J65" i="2"/>
  <c r="J73" i="2" s="1"/>
  <c r="H64" i="2"/>
  <c r="G64" i="2"/>
  <c r="F64" i="2"/>
  <c r="J63" i="2"/>
  <c r="J62" i="2"/>
  <c r="J61" i="2"/>
  <c r="J60" i="2"/>
  <c r="J59" i="2"/>
  <c r="J58" i="2"/>
  <c r="J57" i="2"/>
  <c r="J56" i="2"/>
  <c r="J64" i="2" s="1"/>
  <c r="H55" i="2"/>
  <c r="G55" i="2"/>
  <c r="F55" i="2"/>
  <c r="J54" i="2"/>
  <c r="J53" i="2"/>
  <c r="J52" i="2"/>
  <c r="J51" i="2"/>
  <c r="J50" i="2"/>
  <c r="J49" i="2"/>
  <c r="J48" i="2"/>
  <c r="J47" i="2"/>
  <c r="J55" i="2" s="1"/>
  <c r="H46" i="2"/>
  <c r="J45" i="2"/>
  <c r="J44" i="2"/>
  <c r="J43" i="2"/>
  <c r="J42" i="2"/>
  <c r="J41" i="2"/>
  <c r="J40" i="2"/>
  <c r="J39" i="2"/>
  <c r="J38" i="2"/>
  <c r="J46" i="2" s="1"/>
  <c r="H33" i="2"/>
  <c r="J32" i="2"/>
  <c r="G32" i="2"/>
  <c r="F32" i="2"/>
  <c r="J31" i="2"/>
  <c r="G31" i="2"/>
  <c r="F31" i="2"/>
  <c r="J30" i="2"/>
  <c r="G30" i="2"/>
  <c r="F30" i="2"/>
  <c r="J29" i="2"/>
  <c r="G29" i="2"/>
  <c r="F29" i="2"/>
  <c r="J28" i="2"/>
  <c r="G28" i="2"/>
  <c r="F28" i="2"/>
  <c r="J27" i="2"/>
  <c r="G27" i="2"/>
  <c r="F27" i="2"/>
  <c r="J26" i="2"/>
  <c r="G26" i="2"/>
  <c r="F26" i="2"/>
  <c r="J25" i="2"/>
  <c r="J33" i="2" s="1"/>
  <c r="B22" i="1"/>
  <c r="B21" i="1"/>
  <c r="O32" i="3" l="1"/>
  <c r="O14" i="3"/>
  <c r="O33" i="3"/>
  <c r="O26" i="3"/>
  <c r="O29" i="3"/>
  <c r="O17" i="3"/>
  <c r="O22" i="3"/>
  <c r="O21" i="3"/>
  <c r="O36" i="3" l="1"/>
  <c r="F38" i="2" l="1"/>
  <c r="E13" i="8"/>
  <c r="G38" i="2"/>
  <c r="G25" i="2" l="1"/>
  <c r="G33" i="2" s="1"/>
  <c r="G46" i="2"/>
  <c r="F25" i="2"/>
  <c r="F33" i="2" s="1"/>
  <c r="F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700-000001000000}">
      <text>
        <r>
          <rPr>
            <sz val="11"/>
            <color rgb="FF000000"/>
            <rFont val="Calibri"/>
            <family val="2"/>
            <charset val="1"/>
          </rPr>
          <t xml:space="preserve">Nº colocado em continuação com a numeração usada no relatório de execução financeira nº1 que acabou no nº9
</t>
        </r>
      </text>
    </comment>
  </commentList>
</comments>
</file>

<file path=xl/sharedStrings.xml><?xml version="1.0" encoding="utf-8"?>
<sst xmlns="http://schemas.openxmlformats.org/spreadsheetml/2006/main" count="542" uniqueCount="261">
  <si>
    <t>PROGRAMA CRESCIMENTO AZUL</t>
  </si>
  <si>
    <t>Relatório de Execução Financeira</t>
  </si>
  <si>
    <t>(Versão 3.0 - maio 2021)</t>
  </si>
  <si>
    <t>Data do Relatório</t>
  </si>
  <si>
    <t>31,12,2022</t>
  </si>
  <si>
    <t>Relatório N.º</t>
  </si>
  <si>
    <t>PARTE A - RELATÓRIO DE EXECUÇÃO FINANCEIRA</t>
  </si>
  <si>
    <t>1 - Identificação do Projeto</t>
  </si>
  <si>
    <t>Promotor:</t>
  </si>
  <si>
    <t>Agrupamento de Escolas de Vagos</t>
  </si>
  <si>
    <t>NIF:</t>
  </si>
  <si>
    <t>Nome do Projeto:</t>
  </si>
  <si>
    <t>Vagos-uma escola que é clube nautico</t>
  </si>
  <si>
    <t>Código do Projeto</t>
  </si>
  <si>
    <t>PT-INNOVATION-0032</t>
  </si>
  <si>
    <t>Período do Relatório</t>
  </si>
  <si>
    <t>Data de início</t>
  </si>
  <si>
    <t>Data de Fim</t>
  </si>
  <si>
    <t>Relatório de Execução n.º</t>
  </si>
  <si>
    <t>2- Identificação da despesa elegível do Promotor e Parceiros</t>
  </si>
  <si>
    <t>Designação</t>
  </si>
  <si>
    <t>NIF</t>
  </si>
  <si>
    <t>Despesa Total  Executada 
(€)</t>
  </si>
  <si>
    <t>Despesa Total Elegível Executada (€)</t>
  </si>
  <si>
    <t>Despesa Total Elegível Validada (€)</t>
  </si>
  <si>
    <t xml:space="preserve">% de Financiamento do Programa </t>
  </si>
  <si>
    <t>Financiamento Justificado (€)</t>
  </si>
  <si>
    <t>Promotor</t>
  </si>
  <si>
    <t>Parceiro 1</t>
  </si>
  <si>
    <t>Parceiro 2</t>
  </si>
  <si>
    <t>Parceiro 3</t>
  </si>
  <si>
    <t>Parceiro 4</t>
  </si>
  <si>
    <t>Parceiro 5</t>
  </si>
  <si>
    <t>Parceiro 6</t>
  </si>
  <si>
    <t>Parceiro …</t>
  </si>
  <si>
    <t>TOTAL</t>
  </si>
  <si>
    <t>3 - Resumo - Despesa Realizada neste Relatório</t>
  </si>
  <si>
    <t>* - A preencher pelo Promotor    ** - A preencher pelo Operador de Programa</t>
  </si>
  <si>
    <t>Rubricas de Despesa</t>
  </si>
  <si>
    <t>Entidade</t>
  </si>
  <si>
    <t>Despesa Total  Executada *
(€)</t>
  </si>
  <si>
    <t>Despesa Total Elegível Executada*(€)</t>
  </si>
  <si>
    <t>Despesa Total Elegível Validada** (€)</t>
  </si>
  <si>
    <t>% de Financiamento do Programa **</t>
  </si>
  <si>
    <t>Financiamento Justificado (€)**</t>
  </si>
  <si>
    <t>a) Recursos humanos afetos ao projeto</t>
  </si>
  <si>
    <t>….</t>
  </si>
  <si>
    <t>b) Despesas de deslocação e ajudas de custo dos recursos humanos afetos ao projeto</t>
  </si>
  <si>
    <t>c) Depreciação do custo de equipamentos novos ou usados</t>
  </si>
  <si>
    <t xml:space="preserve">d) Custo de equipamentos novos ou usados </t>
  </si>
  <si>
    <t>e) Custos com consumíveis e materiais</t>
  </si>
  <si>
    <t>f) Custos decorrentes de outros contratos adjudicados pelo promotor de projeto</t>
  </si>
  <si>
    <t xml:space="preserve">g) Custos decorrentes diretamente dos requisitos impostos pelo contrato de projeto </t>
  </si>
  <si>
    <t>h) Custos Indiretos</t>
  </si>
  <si>
    <t>4 - Adiantamentos pagos ao Promotor e Parceiros</t>
  </si>
  <si>
    <t>Valor recebido no último adiantamento
(€)</t>
  </si>
  <si>
    <t>Valor Total dos Adiantamentos recebidos (€)</t>
  </si>
  <si>
    <t>Para os devidos efeitos se declara que as despesas apresentadas no presente relatório financeiro não foram sujeitas a duplo financiamento.</t>
  </si>
  <si>
    <t>Data e Assinatura:</t>
  </si>
  <si>
    <t>Desigação do Projeto</t>
  </si>
  <si>
    <t>Vagos uma escola que é clube nautico</t>
  </si>
  <si>
    <t>PT inovation 0032</t>
  </si>
  <si>
    <t>Agrupamento de escolas de Vagos</t>
  </si>
  <si>
    <t>Reporte Financeiro N.º</t>
  </si>
  <si>
    <t>Mês/Ano</t>
  </si>
  <si>
    <t>Nº de ordem</t>
  </si>
  <si>
    <t>Promotor/Parceiro</t>
  </si>
  <si>
    <t>Vencimento_N.º de Doc/Refª</t>
  </si>
  <si>
    <t>Identificação do Colaborador</t>
  </si>
  <si>
    <t>Vencimento_Salário Base_€</t>
  </si>
  <si>
    <t>Vencimento_Subsídio Férias e Natal_€</t>
  </si>
  <si>
    <t>Vencimento_Subs. Refeição_€</t>
  </si>
  <si>
    <t>Vencimento_Outros abonos_€</t>
  </si>
  <si>
    <t>Encargos Ent. Patronal SS/CGA_€</t>
  </si>
  <si>
    <t>Seguro de Acidentes de Trabalho_€</t>
  </si>
  <si>
    <t xml:space="preserve">Total_€ </t>
  </si>
  <si>
    <t>Nº Horas Trabalhadas no Mês</t>
  </si>
  <si>
    <t>Nº Horas imputadas ao projeto no Mês</t>
  </si>
  <si>
    <t xml:space="preserve">% imputação </t>
  </si>
  <si>
    <t>Despesa Apresentada pelo BF para Financiamento_€</t>
  </si>
  <si>
    <t>Despesa elegível validada  pelo OP (€)</t>
  </si>
  <si>
    <t>Observações</t>
  </si>
  <si>
    <t>(1)</t>
  </si>
  <si>
    <t>(2)</t>
  </si>
  <si>
    <t>(3)</t>
  </si>
  <si>
    <t>(4)</t>
  </si>
  <si>
    <t>(5)</t>
  </si>
  <si>
    <t>(6)</t>
  </si>
  <si>
    <t>(7)</t>
  </si>
  <si>
    <t>(8)</t>
  </si>
  <si>
    <t>(9)</t>
  </si>
  <si>
    <t>(10)</t>
  </si>
  <si>
    <t>(11)</t>
  </si>
  <si>
    <t>(12)</t>
  </si>
  <si>
    <t>(13)</t>
  </si>
  <si>
    <t>(14)</t>
  </si>
  <si>
    <t>(15)</t>
  </si>
  <si>
    <t>(16)</t>
  </si>
  <si>
    <t>(17)</t>
  </si>
  <si>
    <t>agrupamento de escolas de vagos</t>
  </si>
  <si>
    <t>Vencimento/jan2022</t>
  </si>
  <si>
    <t>174141009-Manuel Nogueira</t>
  </si>
  <si>
    <t>174387881-João Paulo Neta</t>
  </si>
  <si>
    <t>205440177- Paulo Pires</t>
  </si>
  <si>
    <t>116643510-Paulo Branco</t>
  </si>
  <si>
    <t>Vencimento/fev2022</t>
  </si>
  <si>
    <t>Vencimento/mar2022</t>
  </si>
  <si>
    <t>Vencimento/abr2022</t>
  </si>
  <si>
    <t>Vencimento/mai2022</t>
  </si>
  <si>
    <t>Total</t>
  </si>
  <si>
    <t xml:space="preserve">Número sequencial identificativo da despesa neste Anexo </t>
  </si>
  <si>
    <t>Número sequencial ou referência da despesa (ex. Venc./Maio 2021)</t>
  </si>
  <si>
    <t>Pode incluir abonos regulares como despesas de representação, complemento isenção de horário, etc.</t>
  </si>
  <si>
    <t>Pagamento Vencimento_€</t>
  </si>
  <si>
    <t>Montante correspondente ao pagamento de todos as parcelas associadas à remuneração (vg. Salário, contribuições AT, SS/CGA, sindicatos, ADSE, …)</t>
  </si>
  <si>
    <t>Resultado da aplicação da taxa de imputação à despesa total elegível devendo ser dedicada especial atenção à elegibilidade das despesas com ajudas de custo de colaboradores com tempo de trabalho imputado</t>
  </si>
  <si>
    <t>Despesa elegível validada pelo OP (€)</t>
  </si>
  <si>
    <t>Despesa considerada elegível pelo OP após a verificação administrativa do pedido de pagamento</t>
  </si>
  <si>
    <t>Identificar situações específicas com impacto na despesa (ex.estorno, outras devoluções)</t>
  </si>
  <si>
    <t>Em sede de verificação documental pelo Operador de Programa deverá ser disponibilizado o respetivo mapa de vencimentos (abonos e descontos)  que deve individualizar as diversas parcelas do vencimento quer em termos de abonos quer em temos de descontos.</t>
  </si>
  <si>
    <t>Em sede de verificação documental pelo Operador de Programa deverão ser disponibilizados os adequados comprovativos de pagamento das diversas parcelas do vencimento, designadamente, pagamento do salário ao trabalhador, pagamento à AT, pagamentos à SS/CGA, pagamento à ADSE, pagamento ao sindicato, etc.</t>
  </si>
  <si>
    <t>Últimos Custos Anuais Brutos Documentados</t>
  </si>
  <si>
    <t>Colaborador em exclusividade</t>
  </si>
  <si>
    <t>Valor da Taxa Horária</t>
  </si>
  <si>
    <t>Nº horas trabalhadas pelo colaborador no projeto</t>
  </si>
  <si>
    <t>Custos com Pessoal</t>
  </si>
  <si>
    <t xml:space="preserve">número sequencial identificativo da despesa neste Anexo </t>
  </si>
  <si>
    <t>correspondem aos dados disponíveis para os últimos 12 meses consecutivos de custos remuneratórios pagos pela entidade empregadora com caráter regular, não devendo incluir despesas pontuais como por exemplo horas extraordinárias.</t>
  </si>
  <si>
    <t>indicar "Sim" ou "Não"</t>
  </si>
  <si>
    <t>este valor resulta do rácio entre os Custos Anuais Brutos pelas 1720 horas</t>
  </si>
  <si>
    <t>informação suportada por time-sheet (no caso da afetação não ser em exclusividade). O nº de horas declarado não pode exceder as 1720 horas anuais e diz respeito às horas trabalhadas durante os meses do período de reporte respetivo</t>
  </si>
  <si>
    <t>resulta do produto entre o "valor da Taxa Horária" e o "Nº horas trabalhadas pelo colaborador no projeto"</t>
  </si>
  <si>
    <t>Designação do Projeto</t>
  </si>
  <si>
    <t>Nº do Reporte Financeiro N.º</t>
  </si>
  <si>
    <t>Promtor/Parceiro</t>
  </si>
  <si>
    <t>Categoria de Despesa</t>
  </si>
  <si>
    <t>Fornecedor_NIF</t>
  </si>
  <si>
    <t>Fornecedor_Designação</t>
  </si>
  <si>
    <t>Descrição da despesa</t>
  </si>
  <si>
    <t>Doc. Comprovativo da Despesa_Tipo</t>
  </si>
  <si>
    <t>Doc. Comprovativo da Despesa_Nº</t>
  </si>
  <si>
    <t>Doc. Comprovativo da Despesa_Data</t>
  </si>
  <si>
    <t>Doc. Comprovativo da Despesa_Valor (com IVA)</t>
  </si>
  <si>
    <t xml:space="preserve">Doc. Comprovativo da Despesa_% imputação </t>
  </si>
  <si>
    <t>Comprovativo do pagamento_despesa fornecedores_Data</t>
  </si>
  <si>
    <t>Comprovativo do pagamento_despesa fornecedores_Tipo</t>
  </si>
  <si>
    <t>Comprovativo do pagamento_despesa fornecedores_Valor</t>
  </si>
  <si>
    <t>Despesa Total Realizada (€)</t>
  </si>
  <si>
    <t>Despesa Elegível Realizada (€)</t>
  </si>
  <si>
    <t>Classificação Contabilística</t>
  </si>
  <si>
    <t>Contratação pública</t>
  </si>
  <si>
    <t>(18)</t>
  </si>
  <si>
    <t>(19)</t>
  </si>
  <si>
    <t>(20)</t>
  </si>
  <si>
    <t>Fidelidade – companhia de seguros-SA</t>
  </si>
  <si>
    <t>seguro multi riscos equipamentos nauticos</t>
  </si>
  <si>
    <t>Outros (OU)</t>
  </si>
  <si>
    <t>Transferencia Bancaria</t>
  </si>
  <si>
    <t>Ajuste direto simplificado</t>
  </si>
  <si>
    <t>ME65228726</t>
  </si>
  <si>
    <t>bruno sarabando Maria</t>
  </si>
  <si>
    <t>prestação de serviços</t>
  </si>
  <si>
    <t>Fatura-Recibo (FR)</t>
  </si>
  <si>
    <t>Joao Coelho Santos</t>
  </si>
  <si>
    <t>Antonio sergio fernades dos santos</t>
  </si>
  <si>
    <t>Bruno Manuel Barreto Moreira</t>
  </si>
  <si>
    <t>identificação da categoria de despesa (ver ex. tabela 3 do Financial Guidance)</t>
  </si>
  <si>
    <t xml:space="preserve">fatura (FT), fatura-recibo (FR), nota crédito (NC), outros (OU). </t>
  </si>
  <si>
    <t>transferência Bancária (TB), Cheque (Ch), Extrato Bancário (EB), Outros (Ou)</t>
  </si>
  <si>
    <t>codificação do POC ou POCP de registo da despesa na rspetiva contabilidade</t>
  </si>
  <si>
    <t xml:space="preserve">Contratação Pública </t>
  </si>
  <si>
    <t>identificação do tipo de procedimento de contratação pública (ajuste direto simplificado, ajuste direto, consulta prévia,…)</t>
  </si>
  <si>
    <t xml:space="preserve">despesa final considerada elegível pelo OP </t>
  </si>
  <si>
    <t>identificar situações específicas com impacto na despesa (ex.estorno, outras devoluções)</t>
  </si>
  <si>
    <t>Lista de documentos despesa – pedidos de pagamento (Check List que faz parte do pedido de pagamento)</t>
  </si>
  <si>
    <t>a) Recursos Humanos afetos ao projeto</t>
  </si>
  <si>
    <t>Contrato do vínculo laboral ou declaração comprovativa em como o Recursos Humano é contratado pela  entidade, e dos comprovativos dos encargos sociais (ex: inscrição na Segurança Social) - a apresentar apenas na primeira vez em que é apresentada a despesa de remuneração do RH)</t>
  </si>
  <si>
    <r>
      <rPr>
        <b/>
        <sz val="12"/>
        <rFont val="Calibri"/>
        <family val="2"/>
        <charset val="1"/>
      </rPr>
      <t>Definição de salário base</t>
    </r>
    <r>
      <rPr>
        <sz val="12"/>
        <rFont val="Calibri"/>
        <family val="2"/>
        <charset val="1"/>
      </rPr>
      <t>, o conjunto de todas as remunerações de carácter certo e permanente sujeitas a tributação fiscal e declaradas para efeitos de proteção social do trabalhador, acrescido do subsídio de refeição. Inclui as prestações do empregador para efeitos de proteção social (SS, CGA);</t>
    </r>
  </si>
  <si>
    <r>
      <rPr>
        <b/>
        <sz val="12"/>
        <rFont val="Calibri"/>
        <family val="2"/>
        <charset val="1"/>
      </rPr>
      <t xml:space="preserve">RH 1720H </t>
    </r>
    <r>
      <rPr>
        <sz val="12"/>
        <rFont val="Calibri"/>
        <family val="2"/>
        <charset val="1"/>
      </rPr>
      <t>- os «últimos custos anuais brutos documentados» correspondem aos dados disponíveis para os últimos 12 meses consecutivos de custos remuneratórios pagos pela entidade empregadora com caráter regular, não devendo incluir despesas pontuais como por exemplo horas extraordinárias. A documentação a disponibilizar para determinar a taxa horária corresponde às folhas remuneratórias mensais de cada colaborador demonstrativas do custo total nas suas diversas componentes incluindo os encargos da entidade empregadora.</t>
    </r>
  </si>
  <si>
    <r>
      <rPr>
        <b/>
        <sz val="12"/>
        <rFont val="Calibri"/>
        <family val="2"/>
        <charset val="1"/>
      </rPr>
      <t>RH Custos Reais</t>
    </r>
    <r>
      <rPr>
        <sz val="12"/>
        <rFont val="Calibri"/>
        <family val="2"/>
        <charset val="1"/>
      </rPr>
      <t xml:space="preserve"> - evidências demonstrativas das despesas realizadas (v.g. folhas remuneratórias com detalhe adequado que permita a reconciliação com os comprovativos de pagamento); os respetivos pagamentos (transferências bancárias que totalizem a despesa apoiada, v.g. pagamento aos colaboradores, segurança social, Autoridade Tributária, etc.). Deverá ser também apresentado o Mapa de assiduidade.
Mais concretamente:
Comprovativo do pagamento:
Ordem de transferência bancária
Extrato bancário 
Registos Contabilísticos:
Mapa de processamento mensal de salários identificando os trabalhadores e cada uma das rúbricas de remunerações e encargos
Lançamento Contabilístico do processamento de salários
Extrato contabilístico das contas #631 (Gestores); #632 (pessoal) e #635 (encargos das remunerações)</t>
    </r>
  </si>
  <si>
    <t>• quando os pagamentos relativos às prestações dos colaboradores para os diferentes destinatários (AT, SS, ADSE, sindicatos, etc.) estão incluídos em pagamentos que envolvam outros elementos, deverá ser objetivamente demonstrado que os montantes relativos ao colaborador estão incluídos no total desses pagamentos;
• quando haja colaboradores que não se encontram afetos em exclusividade deverá ser aplicada a % de afetação  às respetivas despesas remuneratórias para a determinação da despesa elegível;</t>
  </si>
  <si>
    <r>
      <rPr>
        <b/>
        <sz val="12"/>
        <rFont val="Calibri"/>
        <family val="2"/>
        <charset val="1"/>
      </rPr>
      <t xml:space="preserve"> Timesheet </t>
    </r>
    <r>
      <rPr>
        <sz val="12"/>
        <rFont val="Calibri"/>
        <family val="2"/>
        <charset val="1"/>
      </rPr>
      <t>– template (no caso dos RH afetos parcialmente ao projeto) - a demonstração do tempo de trabalho afeto a atividades do Projeto deverá ser efetuada sempre com recurso a folhas de ocupação de tempo de trabalho (aprovadas superiormente). Estas folhas devem ser preenchidas separadamente para cada colaborador e conter informações mensais sobre o total de horas trabalhadas pelo colaborador e as horas trabalhadas especificamente para o Projeto;</t>
    </r>
  </si>
  <si>
    <r>
      <rPr>
        <sz val="12"/>
        <rFont val="Calibri"/>
        <family val="2"/>
        <charset val="1"/>
      </rPr>
      <t xml:space="preserve">A folha de ocupação de tempo de trabalho </t>
    </r>
    <r>
      <rPr>
        <b/>
        <sz val="12"/>
        <rFont val="Calibri"/>
        <family val="2"/>
        <charset val="1"/>
      </rPr>
      <t>é dispensável unicamente para os colaboradores afetos em exclusivo (100% do tempo de trabalho)</t>
    </r>
    <r>
      <rPr>
        <sz val="12"/>
        <rFont val="Calibri"/>
        <family val="2"/>
        <charset val="1"/>
      </rPr>
      <t xml:space="preserve"> a atividades do Projeto</t>
    </r>
  </si>
  <si>
    <t>No caso de despesas com Bolseiros deverão ser apresentados os seguintes documentos relativos ao processo de contratação:</t>
  </si>
  <si>
    <r>
      <rPr>
        <sz val="11"/>
        <rFont val="Wingdings"/>
        <charset val="2"/>
      </rPr>
      <t>§</t>
    </r>
    <r>
      <rPr>
        <sz val="7"/>
        <rFont val="Times New Roman"/>
        <family val="1"/>
        <charset val="1"/>
      </rPr>
      <t xml:space="preserve">  </t>
    </r>
    <r>
      <rPr>
        <sz val="11"/>
        <rFont val="Calibri"/>
        <family val="2"/>
        <charset val="1"/>
      </rPr>
      <t>Pedido/autorização de abertura do procedimento;</t>
    </r>
  </si>
  <si>
    <r>
      <rPr>
        <sz val="11"/>
        <rFont val="Wingdings"/>
        <charset val="2"/>
      </rPr>
      <t>§</t>
    </r>
    <r>
      <rPr>
        <sz val="7"/>
        <rFont val="Times New Roman"/>
        <family val="1"/>
        <charset val="1"/>
      </rPr>
      <t xml:space="preserve">  </t>
    </r>
    <r>
      <rPr>
        <sz val="11"/>
        <rFont val="Calibri"/>
        <family val="2"/>
        <charset val="1"/>
      </rPr>
      <t>Nomeação do júri do concurso;</t>
    </r>
  </si>
  <si>
    <r>
      <rPr>
        <sz val="11"/>
        <rFont val="Wingdings"/>
        <charset val="2"/>
      </rPr>
      <t>§</t>
    </r>
    <r>
      <rPr>
        <sz val="7"/>
        <rFont val="Times New Roman"/>
        <family val="1"/>
        <charset val="1"/>
      </rPr>
      <t xml:space="preserve">  </t>
    </r>
    <r>
      <rPr>
        <sz val="11"/>
        <rFont val="Calibri"/>
        <family val="2"/>
        <charset val="1"/>
      </rPr>
      <t>Anúncio do concurso da bolsa;</t>
    </r>
  </si>
  <si>
    <r>
      <rPr>
        <sz val="11"/>
        <rFont val="Wingdings"/>
        <charset val="2"/>
      </rPr>
      <t>§</t>
    </r>
    <r>
      <rPr>
        <sz val="7"/>
        <rFont val="Times New Roman"/>
        <family val="1"/>
        <charset val="1"/>
      </rPr>
      <t xml:space="preserve">  </t>
    </r>
    <r>
      <rPr>
        <sz val="11"/>
        <rFont val="Calibri"/>
        <family val="2"/>
        <charset val="1"/>
      </rPr>
      <t>Publicitação do anúncio de concurso;</t>
    </r>
  </si>
  <si>
    <r>
      <rPr>
        <sz val="11"/>
        <rFont val="Wingdings"/>
        <charset val="2"/>
      </rPr>
      <t>§</t>
    </r>
    <r>
      <rPr>
        <sz val="7"/>
        <rFont val="Times New Roman"/>
        <family val="1"/>
        <charset val="1"/>
      </rPr>
      <t xml:space="preserve">  </t>
    </r>
    <r>
      <rPr>
        <sz val="11"/>
        <rFont val="Calibri"/>
        <family val="2"/>
        <charset val="1"/>
      </rPr>
      <t>Atas das reuniões do júri do concurso, designadamente as atas que contém:</t>
    </r>
  </si>
  <si>
    <r>
      <rPr>
        <sz val="11"/>
        <rFont val="Courier New"/>
        <family val="3"/>
        <charset val="1"/>
      </rPr>
      <t>o</t>
    </r>
    <r>
      <rPr>
        <sz val="7"/>
        <rFont val="Times New Roman"/>
        <family val="1"/>
        <charset val="1"/>
      </rPr>
      <t xml:space="preserve">   </t>
    </r>
    <r>
      <rPr>
        <sz val="11"/>
        <rFont val="Calibri"/>
        <family val="2"/>
        <charset val="1"/>
      </rPr>
      <t>A definição dos critérios de seleção para atribuição da Bolsa;</t>
    </r>
  </si>
  <si>
    <r>
      <rPr>
        <sz val="11"/>
        <rFont val="Courier New"/>
        <family val="3"/>
        <charset val="1"/>
      </rPr>
      <t>o</t>
    </r>
    <r>
      <rPr>
        <sz val="7"/>
        <rFont val="Times New Roman"/>
        <family val="1"/>
        <charset val="1"/>
      </rPr>
      <t xml:space="preserve">   </t>
    </r>
    <r>
      <rPr>
        <sz val="11"/>
        <rFont val="Calibri"/>
        <family val="2"/>
        <charset val="1"/>
      </rPr>
      <t>O projeto de lista de ordenação dos resultados de todos os candidatos para pronuncia;</t>
    </r>
  </si>
  <si>
    <r>
      <rPr>
        <sz val="11"/>
        <rFont val="Courier New"/>
        <family val="3"/>
        <charset val="1"/>
      </rPr>
      <t>o</t>
    </r>
    <r>
      <rPr>
        <sz val="7"/>
        <rFont val="Times New Roman"/>
        <family val="1"/>
        <charset val="1"/>
      </rPr>
      <t xml:space="preserve">   </t>
    </r>
    <r>
      <rPr>
        <sz val="11"/>
        <rFont val="Calibri"/>
        <family val="2"/>
        <charset val="1"/>
      </rPr>
      <t>As avaliações obtidas em cada um dos critérios de seleção de avaliação;</t>
    </r>
  </si>
  <si>
    <r>
      <rPr>
        <sz val="11"/>
        <rFont val="Courier New"/>
        <family val="3"/>
        <charset val="1"/>
      </rPr>
      <t>o</t>
    </r>
    <r>
      <rPr>
        <sz val="7"/>
        <rFont val="Times New Roman"/>
        <family val="1"/>
        <charset val="1"/>
      </rPr>
      <t xml:space="preserve">   </t>
    </r>
    <r>
      <rPr>
        <sz val="11"/>
        <rFont val="Calibri"/>
        <family val="2"/>
        <charset val="1"/>
      </rPr>
      <t>As reclamações por parte dos candidatos à atribuição da Bolsa, após a respetiva comunicação “audiência prévia”;</t>
    </r>
  </si>
  <si>
    <r>
      <rPr>
        <sz val="11"/>
        <rFont val="Courier New"/>
        <family val="3"/>
        <charset val="1"/>
      </rPr>
      <t>o</t>
    </r>
    <r>
      <rPr>
        <sz val="7"/>
        <rFont val="Times New Roman"/>
        <family val="1"/>
        <charset val="1"/>
      </rPr>
      <t xml:space="preserve">   </t>
    </r>
    <r>
      <rPr>
        <sz val="11"/>
        <rFont val="Calibri"/>
        <family val="2"/>
        <charset val="1"/>
      </rPr>
      <t>O relatório final.</t>
    </r>
  </si>
  <si>
    <r>
      <rPr>
        <sz val="11"/>
        <rFont val="Wingdings"/>
        <charset val="2"/>
      </rPr>
      <t>§</t>
    </r>
    <r>
      <rPr>
        <sz val="7"/>
        <rFont val="Times New Roman"/>
        <family val="1"/>
        <charset val="1"/>
      </rPr>
      <t xml:space="preserve">  </t>
    </r>
    <r>
      <rPr>
        <sz val="11"/>
        <rFont val="Calibri"/>
        <family val="2"/>
        <charset val="1"/>
      </rPr>
      <t xml:space="preserve"> Autorização/homologação da contratação do bolseiro;</t>
    </r>
  </si>
  <si>
    <r>
      <rPr>
        <sz val="11"/>
        <rFont val="Wingdings"/>
        <charset val="2"/>
      </rPr>
      <t>§</t>
    </r>
    <r>
      <rPr>
        <sz val="7"/>
        <rFont val="Times New Roman"/>
        <family val="1"/>
        <charset val="1"/>
      </rPr>
      <t xml:space="preserve">  </t>
    </r>
    <r>
      <rPr>
        <sz val="11"/>
        <rFont val="Calibri"/>
        <family val="2"/>
        <charset val="1"/>
      </rPr>
      <t>Plano de atividades a desenvolver pelo bolseiro, aprovado e assinado;</t>
    </r>
  </si>
  <si>
    <r>
      <rPr>
        <sz val="11"/>
        <rFont val="Wingdings"/>
        <charset val="2"/>
      </rPr>
      <t>§</t>
    </r>
    <r>
      <rPr>
        <sz val="7"/>
        <rFont val="Times New Roman"/>
        <family val="1"/>
        <charset val="1"/>
      </rPr>
      <t xml:space="preserve">  </t>
    </r>
    <r>
      <rPr>
        <sz val="11"/>
        <rFont val="Calibri"/>
        <family val="2"/>
        <charset val="1"/>
      </rPr>
      <t>Contrato assinado;</t>
    </r>
  </si>
  <si>
    <r>
      <rPr>
        <sz val="11"/>
        <rFont val="Wingdings"/>
        <charset val="2"/>
      </rPr>
      <t>§</t>
    </r>
    <r>
      <rPr>
        <sz val="7"/>
        <rFont val="Times New Roman"/>
        <family val="1"/>
        <charset val="1"/>
      </rPr>
      <t xml:space="preserve">  </t>
    </r>
    <r>
      <rPr>
        <sz val="11"/>
        <rFont val="Calibri"/>
        <family val="2"/>
        <charset val="1"/>
      </rPr>
      <t>Evidência do envio do Contrato assinado para a FCT, caso seja aplicável.</t>
    </r>
  </si>
  <si>
    <t>Processo de contratação/aquisição do bem e serviço </t>
  </si>
  <si>
    <t>Carta/email convite – caso aplicável  </t>
  </si>
  <si>
    <t>Fatura/Recibo</t>
  </si>
  <si>
    <t>Registo contabilístico:
•	Registo do Lançamento Contabilístico 
•	Extrato da Conta de terceiros – Fornecedores (para evidenciar que foi registada e paga a despesa)
•	Extratos Contabilísticos da conta Gastos (#62 ou #63) ou da Conta Ativos (para evidenciar que foi registado e não foi anulado)</t>
  </si>
  <si>
    <t>Comprovativo do meio de pagamento e do respetivo comprovativo do movimento da conta bancária (Cheque, cartão de crédito, transferência bancária, extrato bancário)</t>
  </si>
  <si>
    <r>
      <rPr>
        <sz val="10"/>
        <rFont val="Symbol"/>
        <family val="1"/>
        <charset val="2"/>
      </rPr>
      <t>·</t>
    </r>
    <r>
      <rPr>
        <sz val="7"/>
        <rFont val="Times New Roman"/>
        <family val="1"/>
        <charset val="1"/>
      </rPr>
      <t xml:space="preserve">         </t>
    </r>
    <r>
      <rPr>
        <sz val="12"/>
        <rFont val="Calibri"/>
        <family val="2"/>
        <charset val="1"/>
      </rPr>
      <t>Cartão de embarque – viagens de avião </t>
    </r>
  </si>
  <si>
    <r>
      <rPr>
        <sz val="10"/>
        <rFont val="Symbol"/>
        <family val="1"/>
        <charset val="2"/>
      </rPr>
      <t>·</t>
    </r>
    <r>
      <rPr>
        <sz val="7"/>
        <rFont val="Times New Roman"/>
        <family val="1"/>
        <charset val="1"/>
      </rPr>
      <t xml:space="preserve">         </t>
    </r>
    <r>
      <rPr>
        <sz val="12"/>
        <rFont val="Calibri"/>
        <family val="2"/>
        <charset val="1"/>
      </rPr>
      <t>Comprovativo da presença na reunião/evento (ata de reunião, lista de presenças, inscrição no evento, etc). </t>
    </r>
  </si>
  <si>
    <t xml:space="preserve">Relatório de Missão </t>
  </si>
  <si>
    <t>c) Amortização  de equipamentos novos ou usados</t>
  </si>
  <si>
    <t>Processo de contratação/aquisição do bem ou serviço </t>
  </si>
  <si>
    <t>Registo contabilístico:
•	Registo do Lançamento Contabilístico 
•	Extrato da Conta de terceiros – Fornecedores (para evidenciar que foi registada e paga a despesa)
•	Extratos Contabilísticos da conta Gastos (#62 ou #63) ou da Conta Ativos (para evidenciar que foi registado e não foi anulado)
•	Registo do Imobilizado</t>
  </si>
  <si>
    <t xml:space="preserve"> Comprovativo do meio de pagamento e do respetivo comprovativo do movimento da conta bancária (Cheque, cartão de crédito, transferência bancária, extrato bancário)</t>
  </si>
  <si>
    <t>Metodologia cálculo valor Amortização/Depreciação</t>
  </si>
  <si>
    <t>d) Aquisição de equipamentos novos ou usados</t>
  </si>
  <si>
    <t xml:space="preserve">Comprovativo do meio de pagamento e do respetivo comprovativo do movimento da conta bancária (Cheque, cartão de crédito, transferência bancária, extrato bancário)  </t>
  </si>
  <si>
    <t xml:space="preserve">Documento justificativo para a despesa total elegível </t>
  </si>
  <si>
    <t>Seguro do equipamento contra perdas como incêndio, roubo ou outros incidentes normalmente seguráveis</t>
  </si>
  <si>
    <t>Processo de contratação/aquisição do bem ou serviço </t>
  </si>
  <si>
    <t>Evidências das ações de promoção/divulgação: ex: fotos</t>
  </si>
  <si>
    <t>Evidencia cumprimentos das regras de Publicidade do Projeto</t>
  </si>
  <si>
    <t>Certificação dos Custos apresentados pelos Parceiros dos Estados Doadores</t>
  </si>
  <si>
    <t xml:space="preserve">Deverá ser apresentada certificação dos custos reportados pelos parceiros dos Estados Doadores de acordo com o modelo disponível para este efeito em: https://www.eeagrants.gov.pt/pt/programas/crescimento-azul/documentos/ </t>
  </si>
  <si>
    <t>Certidão da Segurança social</t>
  </si>
  <si>
    <t>Certidão de regularidade da situação do Beneficiário perante a Segurança Social, sendo que para esta verificação o beneficiário deve preferencialmente, conceder autorização de consulta ao serviço “Segurança Social Direta” (NISS 26000847955) à DGPM.</t>
  </si>
  <si>
    <t>Certidão da Autoridade Tributária</t>
  </si>
  <si>
    <t>Certidão de regularidade da situação do Beneficiário perante a Autoridade Tributária e Aduaneira, sendo que para esta verificação o beneficiário deve preferencialmente, conceder autorização de consulta ao serviço “Declarações Eletrónicas da Autoridade Tributária” à DGPM (NIF 600084795).</t>
  </si>
  <si>
    <t xml:space="preserve">Carimbo </t>
  </si>
  <si>
    <t xml:space="preserve">O original das faturas, ou documentos de valor probatório equivalente, devem ter evidência de aposição do carimbo de comparticipação, com indicação do código do projeto, valor elegível e do financiamento, de acordo com o modelo disponível em: https://www.eeagrants.gov.pt/pt/programas/crescimento-azul/documentos/ </t>
  </si>
  <si>
    <t>Nome do Colaborador (preencher)</t>
  </si>
  <si>
    <t>Contratação Pública</t>
  </si>
  <si>
    <t>'Doc. Comprovativo da Despesa_Tipo</t>
  </si>
  <si>
    <t>Sim</t>
  </si>
  <si>
    <t>Fatura (FT)</t>
  </si>
  <si>
    <t>Transferência Bancária (TB)</t>
  </si>
  <si>
    <t>Não aplicável</t>
  </si>
  <si>
    <t>Não</t>
  </si>
  <si>
    <t>Cheque (Ch)</t>
  </si>
  <si>
    <t>Nota Crédito (NC)</t>
  </si>
  <si>
    <t>Extrato Bancário (EB)</t>
  </si>
  <si>
    <t xml:space="preserve">Ajuste direto </t>
  </si>
  <si>
    <t>Outros (Ou)</t>
  </si>
  <si>
    <t>Consulta prévia</t>
  </si>
  <si>
    <t>Concurso público normal</t>
  </si>
  <si>
    <t>Concurso público urgente</t>
  </si>
  <si>
    <t>Concurso limitado por prévia qualificação</t>
  </si>
  <si>
    <t>Procedimento de negociação</t>
  </si>
  <si>
    <t>Diálogo concorrencial</t>
  </si>
  <si>
    <t>Parceria para a inovação</t>
  </si>
  <si>
    <t>% imputação</t>
  </si>
  <si>
    <t>valor</t>
  </si>
  <si>
    <t>Nº</t>
  </si>
  <si>
    <t>alinea despesa</t>
  </si>
  <si>
    <t>d</t>
  </si>
  <si>
    <t>caiaque (k2 Kepler)</t>
  </si>
  <si>
    <t>Embarcação à vela SPA 12</t>
  </si>
  <si>
    <t>g</t>
  </si>
  <si>
    <t>autocolantes</t>
  </si>
  <si>
    <t>f</t>
  </si>
  <si>
    <t>bruno Maria</t>
  </si>
  <si>
    <t>impressao livro</t>
  </si>
  <si>
    <t>pranchas</t>
  </si>
  <si>
    <t>a</t>
  </si>
  <si>
    <t>RH set2021 a 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</si>
</sst>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F_B_-;\-* #,##0.00\ _F_B_-;_-* \-??\ _F_B_-;_-@_-"/>
    <numFmt numFmtId="165" formatCode="_ * #,##0.00_)\€;_ * \(#,##0.00&quot;)€&quot;;\-;_ @_ "/>
    <numFmt numFmtId="166" formatCode="_(\$* #,##0.00_);_(\$* \(#,##0.00\);_(\$* \-??_);_(@_)"/>
    <numFmt numFmtId="167" formatCode="[$-409]d\-mmm\-yyyy;@"/>
    <numFmt numFmtId="168" formatCode="###,###,###"/>
    <numFmt numFmtId="169" formatCode="#,##0.00&quot; €&quot;"/>
    <numFmt numFmtId="170" formatCode="_-* #,##0\ [$€-816]_-;\-* #,##0\ [$€-816]_-;_-* &quot;- &quot;[$€-816]_-;_-@_-"/>
    <numFmt numFmtId="171" formatCode="_-* #,##0\ [$€-816]_-;\-* #,##0\ [$€-816]_-;_-* \-??\ [$€-816]_-;_-@_-"/>
    <numFmt numFmtId="172" formatCode="#,##0\ [$€-426]"/>
    <numFmt numFmtId="173" formatCode="#,##0.00\ [$€-426]"/>
    <numFmt numFmtId="174" formatCode="#,##0.00\ [$€-816];\-#,##0.00\ [$€-816]"/>
    <numFmt numFmtId="175" formatCode="#,##0.00\ [$€-816];[Red]\-#,##0.00\ [$€-816]"/>
  </numFmts>
  <fonts count="46">
    <font>
      <sz val="11"/>
      <color rgb="FF000000"/>
      <name val="Calibri"/>
      <family val="2"/>
      <charset val="1"/>
    </font>
    <font>
      <sz val="10"/>
      <name val="Arial"/>
      <family val="2"/>
      <charset val="1"/>
    </font>
    <font>
      <sz val="9"/>
      <name val="Geneva"/>
      <charset val="1"/>
    </font>
    <font>
      <b/>
      <sz val="24"/>
      <color rgb="FF2F5597"/>
      <name val="Arial"/>
      <family val="2"/>
      <charset val="1"/>
    </font>
    <font>
      <sz val="11"/>
      <color rgb="FF000000"/>
      <name val="Calibri Light"/>
      <family val="2"/>
      <charset val="1"/>
    </font>
    <font>
      <b/>
      <sz val="12"/>
      <color rgb="FF002060"/>
      <name val="Calibri"/>
      <family val="2"/>
      <charset val="1"/>
    </font>
    <font>
      <sz val="20"/>
      <color rgb="FF2F5597"/>
      <name val="Aharoni"/>
      <charset val="1"/>
    </font>
    <font>
      <sz val="16"/>
      <color rgb="FF8FAADC"/>
      <name val="Calibri"/>
      <family val="2"/>
      <charset val="1"/>
    </font>
    <font>
      <i/>
      <sz val="11"/>
      <color rgb="FF2F5597"/>
      <name val="Calibri"/>
      <family val="2"/>
      <charset val="1"/>
    </font>
    <font>
      <b/>
      <sz val="10"/>
      <color rgb="FF203864"/>
      <name val="Calibri"/>
      <family val="2"/>
      <charset val="1"/>
    </font>
    <font>
      <b/>
      <sz val="22"/>
      <color rgb="FF203864"/>
      <name val="Calibri"/>
      <family val="2"/>
      <charset val="1"/>
    </font>
    <font>
      <b/>
      <sz val="8"/>
      <color rgb="FF203864"/>
      <name val="Calibri"/>
      <family val="2"/>
      <charset val="1"/>
    </font>
    <font>
      <b/>
      <sz val="16"/>
      <color rgb="FF2F5597"/>
      <name val="Calibri"/>
      <family val="2"/>
      <charset val="1"/>
    </font>
    <font>
      <sz val="10"/>
      <name val="Calibri Light"/>
      <family val="2"/>
      <charset val="1"/>
    </font>
    <font>
      <sz val="10"/>
      <color rgb="FFF2F2F2"/>
      <name val="Calibri Light"/>
      <family val="2"/>
      <charset val="1"/>
    </font>
    <font>
      <sz val="10"/>
      <color rgb="FF000000"/>
      <name val="Calibri Light"/>
      <family val="2"/>
      <charset val="1"/>
    </font>
    <font>
      <b/>
      <sz val="10"/>
      <color rgb="FFFFFFFF"/>
      <name val="Calibri Light"/>
      <family val="2"/>
      <charset val="1"/>
    </font>
    <font>
      <b/>
      <sz val="11"/>
      <color rgb="FF222A35"/>
      <name val="Calibri"/>
      <family val="2"/>
      <charset val="1"/>
    </font>
    <font>
      <b/>
      <sz val="11"/>
      <color rgb="FF222A35"/>
      <name val="Calibri Light"/>
      <family val="2"/>
      <charset val="1"/>
    </font>
    <font>
      <b/>
      <sz val="11"/>
      <name val="Calibri"/>
      <family val="2"/>
      <charset val="1"/>
    </font>
    <font>
      <sz val="10"/>
      <name val="Calibri"/>
      <family val="2"/>
      <charset val="1"/>
    </font>
    <font>
      <b/>
      <sz val="9"/>
      <color rgb="FF404040"/>
      <name val="Calibri Light"/>
      <family val="2"/>
      <charset val="1"/>
    </font>
    <font>
      <sz val="10"/>
      <color rgb="FF222A35"/>
      <name val="Calibri Light"/>
      <family val="2"/>
      <charset val="1"/>
    </font>
    <font>
      <sz val="10"/>
      <color rgb="FFFFFFFF"/>
      <name val="Calibri Light"/>
      <family val="2"/>
      <charset val="1"/>
    </font>
    <font>
      <b/>
      <sz val="12"/>
      <name val="Calibri"/>
      <family val="2"/>
      <charset val="1"/>
    </font>
    <font>
      <b/>
      <sz val="12"/>
      <color rgb="FFFFFFFF"/>
      <name val="Calibri"/>
      <family val="2"/>
      <charset val="1"/>
    </font>
    <font>
      <b/>
      <sz val="12"/>
      <color rgb="FF2F5597"/>
      <name val="Calibri"/>
      <family val="2"/>
      <charset val="1"/>
    </font>
    <font>
      <b/>
      <sz val="10"/>
      <name val="Calibri"/>
      <family val="2"/>
      <charset val="1"/>
    </font>
    <font>
      <sz val="10"/>
      <name val="Arial Narrow"/>
      <family val="2"/>
      <charset val="1"/>
    </font>
    <font>
      <b/>
      <sz val="11"/>
      <color rgb="FF000000"/>
      <name val="Calibri"/>
      <family val="2"/>
      <charset val="1"/>
    </font>
    <font>
      <b/>
      <sz val="11"/>
      <color rgb="FF660066"/>
      <name val="Calibri"/>
      <family val="2"/>
      <charset val="1"/>
    </font>
    <font>
      <b/>
      <sz val="9"/>
      <color rgb="FF002060"/>
      <name val="Arial Narrow"/>
      <family val="2"/>
      <charset val="1"/>
    </font>
    <font>
      <b/>
      <sz val="9"/>
      <color rgb="FFFFFFFF"/>
      <name val="Arial Narrow"/>
      <family val="2"/>
      <charset val="1"/>
    </font>
    <font>
      <b/>
      <sz val="10"/>
      <color rgb="FF222A35"/>
      <name val="Calibri Light"/>
      <family val="2"/>
      <charset val="1"/>
    </font>
    <font>
      <sz val="8"/>
      <color rgb="FFFFFFFF"/>
      <name val="Arial Narrow"/>
      <family val="2"/>
      <charset val="1"/>
    </font>
    <font>
      <sz val="8"/>
      <name val="Arial Narrow"/>
      <family val="2"/>
      <charset val="1"/>
    </font>
    <font>
      <b/>
      <sz val="10"/>
      <color rgb="FF404040"/>
      <name val="Calibri Light"/>
      <family val="2"/>
      <charset val="1"/>
    </font>
    <font>
      <b/>
      <i/>
      <sz val="12"/>
      <color rgb="FF000000"/>
      <name val="Calibri"/>
      <family val="2"/>
      <charset val="1"/>
    </font>
    <font>
      <sz val="12"/>
      <name val="Calibri"/>
      <family val="2"/>
      <charset val="1"/>
    </font>
    <font>
      <sz val="11"/>
      <name val="Wingdings"/>
      <charset val="2"/>
    </font>
    <font>
      <sz val="7"/>
      <name val="Times New Roman"/>
      <family val="1"/>
      <charset val="1"/>
    </font>
    <font>
      <sz val="11"/>
      <name val="Calibri"/>
      <family val="2"/>
      <charset val="1"/>
    </font>
    <font>
      <sz val="11"/>
      <name val="Courier New"/>
      <family val="3"/>
      <charset val="1"/>
    </font>
    <font>
      <b/>
      <i/>
      <sz val="12"/>
      <name val="Calibri"/>
      <family val="2"/>
      <charset val="1"/>
    </font>
    <font>
      <sz val="10"/>
      <name val="Symbol"/>
      <family val="1"/>
      <charset val="2"/>
    </font>
    <font>
      <sz val="11"/>
      <color rgb="FF000000"/>
      <name val="Calibri"/>
      <family val="2"/>
      <charset val="1"/>
    </font>
  </fonts>
  <fills count="18">
    <fill>
      <patternFill patternType="none"/>
    </fill>
    <fill>
      <patternFill patternType="gray125"/>
    </fill>
    <fill>
      <patternFill patternType="solid">
        <fgColor rgb="FFFFFFFF"/>
        <bgColor rgb="FFF2F2F2"/>
      </patternFill>
    </fill>
    <fill>
      <patternFill patternType="solid">
        <fgColor rgb="FFECEFF2"/>
        <bgColor rgb="FFEDEFF3"/>
      </patternFill>
    </fill>
    <fill>
      <patternFill patternType="solid">
        <fgColor rgb="FF44546A"/>
        <bgColor rgb="FF535353"/>
      </patternFill>
    </fill>
    <fill>
      <patternFill patternType="solid">
        <fgColor rgb="FFDAE3F3"/>
        <bgColor rgb="FFE3E7ED"/>
      </patternFill>
    </fill>
    <fill>
      <patternFill patternType="solid">
        <fgColor rgb="FFD6DCE5"/>
        <bgColor rgb="FFDBDBDB"/>
      </patternFill>
    </fill>
    <fill>
      <patternFill patternType="solid">
        <fgColor rgb="FFEDEFF3"/>
        <bgColor rgb="FFECEFF2"/>
      </patternFill>
    </fill>
    <fill>
      <patternFill patternType="solid">
        <fgColor rgb="FF7C7C7C"/>
        <bgColor rgb="FF7F7F7F"/>
      </patternFill>
    </fill>
    <fill>
      <patternFill patternType="solid">
        <fgColor rgb="FF808080"/>
        <bgColor rgb="FF7F7F7F"/>
      </patternFill>
    </fill>
    <fill>
      <patternFill patternType="solid">
        <fgColor rgb="FF767171"/>
        <bgColor rgb="FF7C7C7C"/>
      </patternFill>
    </fill>
    <fill>
      <patternFill patternType="solid">
        <fgColor rgb="FFDBDBDB"/>
        <bgColor rgb="FFD9D9D9"/>
      </patternFill>
    </fill>
    <fill>
      <patternFill patternType="solid">
        <fgColor rgb="FFD9D9D9"/>
        <bgColor rgb="FFDBDBDB"/>
      </patternFill>
    </fill>
    <fill>
      <patternFill patternType="solid">
        <fgColor rgb="FF8FAADC"/>
        <bgColor rgb="FFA6A6A6"/>
      </patternFill>
    </fill>
    <fill>
      <patternFill patternType="solid">
        <fgColor rgb="FF2F5597"/>
        <bgColor rgb="FF44546A"/>
      </patternFill>
    </fill>
    <fill>
      <patternFill patternType="solid">
        <fgColor rgb="FFB4C7E7"/>
        <bgColor rgb="FFD0CECE"/>
      </patternFill>
    </fill>
    <fill>
      <patternFill patternType="solid">
        <fgColor rgb="FF00B0F0"/>
        <bgColor rgb="FF33CCCC"/>
      </patternFill>
    </fill>
    <fill>
      <patternFill patternType="solid">
        <fgColor rgb="FF92D050"/>
        <bgColor rgb="FFAFABAB"/>
      </patternFill>
    </fill>
  </fills>
  <borders count="4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bottom/>
      <diagonal/>
    </border>
    <border>
      <left/>
      <right/>
      <top style="medium">
        <color rgb="FF7F7F7F"/>
      </top>
      <bottom style="medium">
        <color rgb="FF7F7F7F"/>
      </bottom>
      <diagonal/>
    </border>
    <border>
      <left/>
      <right/>
      <top style="medium">
        <color rgb="FF7F7F7F"/>
      </top>
      <bottom/>
      <diagonal/>
    </border>
    <border>
      <left/>
      <right/>
      <top style="medium">
        <color rgb="FF7F7F7F"/>
      </top>
      <bottom style="hair">
        <color auto="1"/>
      </bottom>
      <diagonal/>
    </border>
    <border>
      <left/>
      <right/>
      <top style="hair">
        <color rgb="FF535353"/>
      </top>
      <bottom style="hair">
        <color rgb="FF535353"/>
      </bottom>
      <diagonal/>
    </border>
    <border>
      <left/>
      <right/>
      <top style="hair">
        <color rgb="FF7F7F7F"/>
      </top>
      <bottom style="hair">
        <color rgb="FF7F7F7F"/>
      </bottom>
      <diagonal/>
    </border>
    <border>
      <left/>
      <right/>
      <top style="hair">
        <color rgb="FF7F7F7F"/>
      </top>
      <bottom style="hair">
        <color auto="1"/>
      </bottom>
      <diagonal/>
    </border>
    <border>
      <left/>
      <right/>
      <top/>
      <bottom style="medium">
        <color rgb="FF535353"/>
      </bottom>
      <diagonal/>
    </border>
    <border>
      <left/>
      <right/>
      <top style="hair">
        <color rgb="FF535353"/>
      </top>
      <bottom style="medium">
        <color rgb="FF535353"/>
      </bottom>
      <diagonal/>
    </border>
    <border>
      <left style="medium">
        <color rgb="FFD0CECE"/>
      </left>
      <right style="medium">
        <color rgb="FFD0CECE"/>
      </right>
      <top style="medium">
        <color rgb="FF7F7F7F"/>
      </top>
      <bottom/>
      <diagonal/>
    </border>
    <border>
      <left style="medium">
        <color rgb="FFD0CECE"/>
      </left>
      <right/>
      <top style="medium">
        <color rgb="FFD0CECE"/>
      </top>
      <bottom style="medium">
        <color rgb="FFD0CECE"/>
      </bottom>
      <diagonal/>
    </border>
    <border>
      <left style="medium">
        <color rgb="FFD0CECE"/>
      </left>
      <right style="medium">
        <color rgb="FFD0CECE"/>
      </right>
      <top style="medium">
        <color rgb="FFD0CECE"/>
      </top>
      <bottom style="medium">
        <color rgb="FFD0CECE"/>
      </bottom>
      <diagonal/>
    </border>
    <border>
      <left style="medium">
        <color rgb="FFD0CECE"/>
      </left>
      <right/>
      <top/>
      <bottom/>
      <diagonal/>
    </border>
    <border>
      <left/>
      <right style="medium">
        <color rgb="FFD0CECE"/>
      </right>
      <top/>
      <bottom/>
      <diagonal/>
    </border>
    <border>
      <left style="medium">
        <color rgb="FFD0CECE"/>
      </left>
      <right/>
      <top style="medium">
        <color rgb="FFD0CECE"/>
      </top>
      <bottom/>
      <diagonal/>
    </border>
    <border>
      <left style="medium">
        <color rgb="FFD0CECE"/>
      </left>
      <right style="medium">
        <color rgb="FFD0CECE"/>
      </right>
      <top style="medium">
        <color rgb="FFD0CECE"/>
      </top>
      <bottom/>
      <diagonal/>
    </border>
    <border>
      <left/>
      <right/>
      <top style="hair">
        <color rgb="FF535353"/>
      </top>
      <bottom/>
      <diagonal/>
    </border>
    <border>
      <left style="medium">
        <color rgb="FFD0CECE"/>
      </left>
      <right/>
      <top/>
      <bottom style="medium">
        <color rgb="FFD0CECE"/>
      </bottom>
      <diagonal/>
    </border>
    <border>
      <left/>
      <right style="medium">
        <color rgb="FFD0CECE"/>
      </right>
      <top/>
      <bottom style="medium">
        <color rgb="FFD0CECE"/>
      </bottom>
      <diagonal/>
    </border>
    <border>
      <left style="medium">
        <color rgb="FFD0CECE"/>
      </left>
      <right/>
      <top style="medium">
        <color rgb="FF767171"/>
      </top>
      <bottom style="medium">
        <color rgb="FF767171"/>
      </bottom>
      <diagonal/>
    </border>
    <border>
      <left style="medium">
        <color rgb="FFD0CECE"/>
      </left>
      <right style="medium">
        <color rgb="FFD0CECE"/>
      </right>
      <top style="medium">
        <color rgb="FF767171"/>
      </top>
      <bottom style="medium">
        <color rgb="FF767171"/>
      </bottom>
      <diagonal/>
    </border>
    <border>
      <left style="medium">
        <color rgb="FFD0CECE"/>
      </left>
      <right style="medium">
        <color rgb="FFD0CECE"/>
      </right>
      <top/>
      <bottom style="medium">
        <color rgb="FFD0CECE"/>
      </bottom>
      <diagonal/>
    </border>
    <border>
      <left style="medium">
        <color rgb="FFD0CECE"/>
      </left>
      <right/>
      <top/>
      <bottom style="medium">
        <color rgb="FFAFABAB"/>
      </bottom>
      <diagonal/>
    </border>
    <border>
      <left/>
      <right style="medium">
        <color rgb="FFD0CECE"/>
      </right>
      <top/>
      <bottom style="medium">
        <color rgb="FFAFABAB"/>
      </bottom>
      <diagonal/>
    </border>
    <border>
      <left style="medium">
        <color rgb="FFD0CECE"/>
      </left>
      <right style="medium">
        <color rgb="FFD0CECE"/>
      </right>
      <top style="medium">
        <color rgb="FF767171"/>
      </top>
      <bottom style="medium">
        <color rgb="FFAFABAB"/>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diagonal/>
    </border>
    <border>
      <left style="thin">
        <color rgb="FFA6A6A6"/>
      </left>
      <right style="thin">
        <color rgb="FFA6A6A6"/>
      </right>
      <top style="thin">
        <color rgb="FFA6A6A6"/>
      </top>
      <bottom/>
      <diagonal/>
    </border>
    <border>
      <left style="thin">
        <color auto="1"/>
      </left>
      <right style="thin">
        <color auto="1"/>
      </right>
      <top/>
      <bottom/>
      <diagonal/>
    </border>
    <border>
      <left/>
      <right/>
      <top style="thick">
        <color rgb="FF767171"/>
      </top>
      <bottom style="thick">
        <color rgb="FF767171"/>
      </bottom>
      <diagonal/>
    </border>
    <border>
      <left/>
      <right/>
      <top style="thick">
        <color rgb="FF767171"/>
      </top>
      <bottom/>
      <diagonal/>
    </border>
    <border>
      <left/>
      <right/>
      <top style="thick">
        <color rgb="FF767171"/>
      </top>
      <bottom style="hair">
        <color auto="1"/>
      </bottom>
      <diagonal/>
    </border>
    <border>
      <left/>
      <right/>
      <top/>
      <bottom style="thick">
        <color rgb="FF767171"/>
      </bottom>
      <diagonal/>
    </border>
    <border>
      <left/>
      <right/>
      <top style="hair">
        <color rgb="FF535353"/>
      </top>
      <bottom style="thick">
        <color rgb="FF767171"/>
      </bottom>
      <diagonal/>
    </border>
    <border>
      <left/>
      <right style="thin">
        <color rgb="FFA6A6A6"/>
      </right>
      <top/>
      <bottom/>
      <diagonal/>
    </border>
    <border>
      <left style="thin">
        <color rgb="FFA6A6A6"/>
      </left>
      <right/>
      <top/>
      <bottom/>
      <diagonal/>
    </border>
    <border>
      <left/>
      <right style="thin">
        <color rgb="FFA6A6A6"/>
      </right>
      <top style="thin">
        <color rgb="FFA6A6A6"/>
      </top>
      <bottom style="thin">
        <color rgb="FFA6A6A6"/>
      </bottom>
      <diagonal/>
    </border>
    <border>
      <left/>
      <right/>
      <top style="thin">
        <color rgb="FFE3E7ED"/>
      </top>
      <bottom style="thin">
        <color rgb="FFE3E7ED"/>
      </bottom>
      <diagonal/>
    </border>
  </borders>
  <cellStyleXfs count="10">
    <xf numFmtId="0" fontId="0" fillId="0" borderId="0"/>
    <xf numFmtId="164" fontId="45" fillId="0" borderId="0" applyBorder="0" applyProtection="0"/>
    <xf numFmtId="165" fontId="45" fillId="0" borderId="0" applyBorder="0" applyProtection="0"/>
    <xf numFmtId="166" fontId="45" fillId="0" borderId="0" applyBorder="0" applyProtection="0"/>
    <xf numFmtId="0" fontId="45" fillId="0" borderId="0"/>
    <xf numFmtId="0" fontId="1" fillId="0" borderId="0"/>
    <xf numFmtId="0" fontId="2" fillId="0" borderId="0"/>
    <xf numFmtId="9" fontId="45" fillId="0" borderId="0" applyBorder="0" applyProtection="0"/>
    <xf numFmtId="9" fontId="45" fillId="0" borderId="0" applyBorder="0" applyProtection="0"/>
    <xf numFmtId="164" fontId="45" fillId="0" borderId="0" applyBorder="0" applyProtection="0"/>
  </cellStyleXfs>
  <cellXfs count="174">
    <xf numFmtId="0" fontId="0" fillId="0" borderId="0" xfId="0"/>
    <xf numFmtId="0" fontId="0" fillId="2" borderId="0" xfId="0" applyFill="1"/>
    <xf numFmtId="0" fontId="4" fillId="2" borderId="0" xfId="0" applyFont="1" applyFill="1"/>
    <xf numFmtId="0" fontId="5" fillId="2" borderId="0" xfId="0" applyFont="1" applyFill="1"/>
    <xf numFmtId="0" fontId="12" fillId="2" borderId="0" xfId="0" applyFont="1" applyFill="1"/>
    <xf numFmtId="0" fontId="12" fillId="0" borderId="0" xfId="0" applyFont="1"/>
    <xf numFmtId="0" fontId="13" fillId="0" borderId="0" xfId="0" applyFont="1"/>
    <xf numFmtId="0" fontId="14" fillId="0" borderId="0" xfId="0" applyFont="1"/>
    <xf numFmtId="0" fontId="13" fillId="3" borderId="0" xfId="0" applyFont="1" applyFill="1"/>
    <xf numFmtId="0" fontId="15" fillId="0" borderId="0" xfId="0" applyFont="1"/>
    <xf numFmtId="0" fontId="14" fillId="3" borderId="0" xfId="0" applyFont="1" applyFill="1"/>
    <xf numFmtId="0" fontId="15" fillId="3" borderId="0" xfId="0" applyFont="1" applyFill="1"/>
    <xf numFmtId="0" fontId="16" fillId="4" borderId="0" xfId="0" applyFont="1" applyFill="1" applyAlignment="1">
      <alignment horizontal="left" vertical="center" indent="1"/>
    </xf>
    <xf numFmtId="0" fontId="13" fillId="4" borderId="0" xfId="0" applyFont="1" applyFill="1"/>
    <xf numFmtId="0" fontId="17" fillId="3" borderId="0" xfId="0" applyFont="1" applyFill="1" applyAlignment="1">
      <alignment horizontal="left" vertical="center" indent="1"/>
    </xf>
    <xf numFmtId="0" fontId="18" fillId="3" borderId="0" xfId="0" applyFont="1" applyFill="1" applyAlignment="1">
      <alignment horizontal="left" vertical="center" indent="1"/>
    </xf>
    <xf numFmtId="0" fontId="15" fillId="3" borderId="0" xfId="0" applyFont="1" applyFill="1" applyAlignment="1">
      <alignment horizontal="left" indent="1"/>
    </xf>
    <xf numFmtId="0" fontId="15" fillId="3" borderId="0" xfId="0" applyFont="1" applyFill="1" applyAlignment="1">
      <alignment horizontal="left" vertical="top" indent="1"/>
    </xf>
    <xf numFmtId="0" fontId="19" fillId="3" borderId="0" xfId="0" applyFont="1" applyFill="1" applyAlignment="1">
      <alignment horizontal="right" vertical="center" indent="1"/>
    </xf>
    <xf numFmtId="167" fontId="20" fillId="0" borderId="3" xfId="0" applyNumberFormat="1" applyFont="1" applyBorder="1" applyAlignment="1" applyProtection="1">
      <alignment horizontal="center" vertical="center" wrapText="1"/>
      <protection locked="0"/>
    </xf>
    <xf numFmtId="1" fontId="20" fillId="0" borderId="3" xfId="0" applyNumberFormat="1" applyFont="1" applyBorder="1" applyAlignment="1" applyProtection="1">
      <alignment horizontal="center" vertical="center" wrapText="1"/>
      <protection locked="0"/>
    </xf>
    <xf numFmtId="0" fontId="20" fillId="3" borderId="0" xfId="0" applyFont="1" applyFill="1"/>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22" fillId="6" borderId="6" xfId="0" applyFont="1" applyFill="1" applyBorder="1" applyAlignment="1">
      <alignment horizontal="left" vertical="center" indent="1"/>
    </xf>
    <xf numFmtId="168" fontId="13" fillId="0" borderId="7" xfId="0" applyNumberFormat="1" applyFont="1" applyBorder="1" applyAlignment="1" applyProtection="1">
      <alignment horizontal="left" vertical="center" indent="1"/>
      <protection locked="0"/>
    </xf>
    <xf numFmtId="169" fontId="13" fillId="7" borderId="7" xfId="0" applyNumberFormat="1" applyFont="1" applyFill="1" applyBorder="1" applyAlignment="1">
      <alignment vertical="center"/>
    </xf>
    <xf numFmtId="169" fontId="23" fillId="8" borderId="7" xfId="0" applyNumberFormat="1" applyFont="1" applyFill="1" applyBorder="1" applyAlignment="1">
      <alignment horizontal="right" vertical="center"/>
    </xf>
    <xf numFmtId="9" fontId="13" fillId="0" borderId="6" xfId="0" applyNumberFormat="1" applyFont="1" applyBorder="1" applyAlignment="1" applyProtection="1">
      <alignment horizontal="center" vertical="center"/>
      <protection locked="0"/>
    </xf>
    <xf numFmtId="170" fontId="13" fillId="7" borderId="7" xfId="0" applyNumberFormat="1" applyFont="1" applyFill="1" applyBorder="1" applyAlignment="1">
      <alignment horizontal="left" vertical="center"/>
    </xf>
    <xf numFmtId="0" fontId="22" fillId="6" borderId="0" xfId="0" applyFont="1" applyFill="1" applyAlignment="1">
      <alignment horizontal="left" vertical="center" indent="1"/>
    </xf>
    <xf numFmtId="0" fontId="15" fillId="0" borderId="8" xfId="0" applyFont="1" applyBorder="1" applyAlignment="1" applyProtection="1">
      <alignment horizontal="left" vertical="center" indent="1"/>
      <protection locked="0"/>
    </xf>
    <xf numFmtId="168" fontId="15" fillId="0" borderId="8" xfId="0" applyNumberFormat="1" applyFont="1" applyBorder="1" applyAlignment="1" applyProtection="1">
      <alignment horizontal="left" vertical="center" indent="1"/>
      <protection locked="0"/>
    </xf>
    <xf numFmtId="169" fontId="15" fillId="7" borderId="8" xfId="0" applyNumberFormat="1" applyFont="1" applyFill="1" applyBorder="1" applyAlignment="1">
      <alignment vertical="center"/>
    </xf>
    <xf numFmtId="169" fontId="23" fillId="8" borderId="8" xfId="0" applyNumberFormat="1" applyFont="1" applyFill="1" applyBorder="1" applyAlignment="1">
      <alignment horizontal="right" vertical="center" indent="1"/>
    </xf>
    <xf numFmtId="9" fontId="13" fillId="0" borderId="9" xfId="0" applyNumberFormat="1" applyFont="1" applyBorder="1" applyAlignment="1" applyProtection="1">
      <alignment horizontal="center" vertical="center"/>
      <protection locked="0"/>
    </xf>
    <xf numFmtId="170" fontId="15" fillId="7" borderId="8" xfId="0" applyNumberFormat="1" applyFont="1" applyFill="1" applyBorder="1" applyAlignment="1">
      <alignment horizontal="left" vertical="center" indent="1"/>
    </xf>
    <xf numFmtId="9" fontId="13" fillId="0" borderId="10" xfId="0" applyNumberFormat="1" applyFont="1" applyBorder="1" applyAlignment="1" applyProtection="1">
      <alignment horizontal="center" vertical="center"/>
      <protection locked="0"/>
    </xf>
    <xf numFmtId="0" fontId="22" fillId="6" borderId="11" xfId="0" applyFont="1" applyFill="1" applyBorder="1" applyAlignment="1">
      <alignment horizontal="left" vertical="center" indent="1"/>
    </xf>
    <xf numFmtId="0" fontId="15" fillId="0" borderId="12" xfId="0" applyFont="1" applyBorder="1" applyAlignment="1" applyProtection="1">
      <alignment horizontal="left" vertical="center" indent="1"/>
      <protection locked="0"/>
    </xf>
    <xf numFmtId="168" fontId="15" fillId="0" borderId="12" xfId="0" applyNumberFormat="1" applyFont="1" applyBorder="1" applyAlignment="1" applyProtection="1">
      <alignment horizontal="left" vertical="center" indent="1"/>
      <protection locked="0"/>
    </xf>
    <xf numFmtId="0" fontId="24" fillId="3" borderId="0" xfId="0" applyFont="1" applyFill="1" applyAlignment="1">
      <alignment horizontal="right"/>
    </xf>
    <xf numFmtId="169" fontId="24" fillId="3" borderId="5" xfId="0" applyNumberFormat="1" applyFont="1" applyFill="1" applyBorder="1"/>
    <xf numFmtId="169" fontId="25" fillId="8" borderId="5" xfId="0" applyNumberFormat="1" applyFont="1" applyFill="1" applyBorder="1" applyAlignment="1">
      <alignment horizontal="right"/>
    </xf>
    <xf numFmtId="171" fontId="26" fillId="9" borderId="5" xfId="0" applyNumberFormat="1" applyFont="1" applyFill="1" applyBorder="1"/>
    <xf numFmtId="171" fontId="24" fillId="3" borderId="5" xfId="0" applyNumberFormat="1" applyFont="1" applyFill="1" applyBorder="1"/>
    <xf numFmtId="0" fontId="20" fillId="4" borderId="0" xfId="0" applyFont="1" applyFill="1"/>
    <xf numFmtId="0" fontId="20" fillId="3" borderId="14" xfId="0" applyFont="1" applyFill="1" applyBorder="1" applyAlignment="1">
      <alignment vertical="center"/>
    </xf>
    <xf numFmtId="172" fontId="20" fillId="0" borderId="15" xfId="0" applyNumberFormat="1" applyFont="1" applyBorder="1" applyAlignment="1">
      <alignment vertical="center"/>
    </xf>
    <xf numFmtId="172" fontId="20" fillId="10" borderId="15" xfId="0" applyNumberFormat="1" applyFont="1" applyFill="1" applyBorder="1" applyAlignment="1">
      <alignment vertical="center"/>
    </xf>
    <xf numFmtId="10" fontId="20" fillId="0" borderId="15" xfId="0" applyNumberFormat="1" applyFont="1" applyBorder="1" applyAlignment="1">
      <alignment vertical="center"/>
    </xf>
    <xf numFmtId="0" fontId="22" fillId="3" borderId="16" xfId="0" applyFont="1" applyFill="1" applyBorder="1" applyAlignment="1">
      <alignment vertical="center" wrapText="1"/>
    </xf>
    <xf numFmtId="0" fontId="22" fillId="3" borderId="17" xfId="0" applyFont="1" applyFill="1" applyBorder="1" applyAlignment="1">
      <alignment vertical="center" wrapText="1"/>
    </xf>
    <xf numFmtId="0" fontId="20" fillId="3" borderId="18" xfId="0" applyFont="1" applyFill="1" applyBorder="1" applyAlignment="1">
      <alignment vertical="center"/>
    </xf>
    <xf numFmtId="172" fontId="20" fillId="0" borderId="19" xfId="0" applyNumberFormat="1" applyFont="1" applyBorder="1" applyAlignment="1">
      <alignment vertical="center"/>
    </xf>
    <xf numFmtId="172" fontId="20" fillId="10" borderId="19" xfId="0" applyNumberFormat="1" applyFont="1" applyFill="1" applyBorder="1" applyAlignment="1">
      <alignment vertical="center"/>
    </xf>
    <xf numFmtId="10" fontId="20" fillId="0" borderId="19" xfId="0" applyNumberFormat="1" applyFont="1" applyBorder="1" applyAlignment="1">
      <alignment vertical="center"/>
    </xf>
    <xf numFmtId="170" fontId="15" fillId="7" borderId="20" xfId="0" applyNumberFormat="1" applyFont="1" applyFill="1" applyBorder="1" applyAlignment="1">
      <alignment horizontal="left" vertical="center" indent="1"/>
    </xf>
    <xf numFmtId="0" fontId="22" fillId="3" borderId="21" xfId="0" applyFont="1" applyFill="1" applyBorder="1" applyAlignment="1">
      <alignment vertical="center" wrapText="1"/>
    </xf>
    <xf numFmtId="0" fontId="22" fillId="3" borderId="22" xfId="0" applyFont="1" applyFill="1" applyBorder="1" applyAlignment="1">
      <alignment vertical="center" wrapText="1"/>
    </xf>
    <xf numFmtId="0" fontId="27" fillId="5" borderId="23" xfId="0" applyFont="1" applyFill="1" applyBorder="1" applyAlignment="1">
      <alignment vertical="center"/>
    </xf>
    <xf numFmtId="172" fontId="20" fillId="5" borderId="24" xfId="0" applyNumberFormat="1" applyFont="1" applyFill="1" applyBorder="1" applyAlignment="1">
      <alignment vertical="center"/>
    </xf>
    <xf numFmtId="0" fontId="20" fillId="3" borderId="21" xfId="0" applyFont="1" applyFill="1" applyBorder="1" applyAlignment="1">
      <alignment vertical="center"/>
    </xf>
    <xf numFmtId="172" fontId="20" fillId="0" borderId="25" xfId="0" applyNumberFormat="1" applyFont="1" applyBorder="1" applyAlignment="1">
      <alignment vertical="center"/>
    </xf>
    <xf numFmtId="0" fontId="22" fillId="3" borderId="16" xfId="0" applyFont="1" applyFill="1" applyBorder="1" applyAlignment="1">
      <alignment horizontal="left" vertical="center"/>
    </xf>
    <xf numFmtId="0" fontId="20" fillId="3" borderId="17" xfId="0" applyFont="1" applyFill="1" applyBorder="1"/>
    <xf numFmtId="173" fontId="20" fillId="0" borderId="15" xfId="0" applyNumberFormat="1" applyFont="1" applyBorder="1" applyAlignment="1">
      <alignment vertical="center"/>
    </xf>
    <xf numFmtId="0" fontId="22" fillId="3" borderId="26" xfId="0" applyFont="1" applyFill="1" applyBorder="1" applyAlignment="1">
      <alignment horizontal="left" vertical="center"/>
    </xf>
    <xf numFmtId="0" fontId="20" fillId="3" borderId="27" xfId="0" applyFont="1" applyFill="1" applyBorder="1"/>
    <xf numFmtId="0" fontId="27" fillId="5" borderId="28" xfId="0" applyFont="1" applyFill="1" applyBorder="1" applyAlignment="1">
      <alignment vertical="center"/>
    </xf>
    <xf numFmtId="169" fontId="24" fillId="3" borderId="0" xfId="0" applyNumberFormat="1" applyFont="1" applyFill="1"/>
    <xf numFmtId="171" fontId="24" fillId="3" borderId="0" xfId="0" applyNumberFormat="1" applyFont="1" applyFill="1"/>
    <xf numFmtId="172" fontId="27" fillId="3" borderId="0" xfId="0" applyNumberFormat="1" applyFont="1" applyFill="1" applyAlignment="1">
      <alignment horizontal="right" vertical="center"/>
    </xf>
    <xf numFmtId="172" fontId="20" fillId="3" borderId="0" xfId="0" applyNumberFormat="1" applyFont="1" applyFill="1" applyAlignment="1">
      <alignment vertical="center"/>
    </xf>
    <xf numFmtId="0" fontId="20" fillId="3" borderId="0" xfId="0" applyFont="1" applyFill="1" applyAlignment="1">
      <alignment vertical="center"/>
    </xf>
    <xf numFmtId="0" fontId="28" fillId="0" borderId="0" xfId="0" applyFont="1"/>
    <xf numFmtId="0" fontId="29" fillId="0" borderId="0" xfId="0" applyFont="1"/>
    <xf numFmtId="0" fontId="29" fillId="0" borderId="0" xfId="0" applyFont="1" applyAlignment="1">
      <alignment horizontal="right"/>
    </xf>
    <xf numFmtId="0" fontId="29" fillId="11" borderId="0" xfId="0" applyFont="1" applyFill="1"/>
    <xf numFmtId="0" fontId="30" fillId="12" borderId="0" xfId="0" applyFont="1" applyFill="1"/>
    <xf numFmtId="0" fontId="30" fillId="0" borderId="0" xfId="0" applyFont="1"/>
    <xf numFmtId="14" fontId="30" fillId="12" borderId="0" xfId="0" applyNumberFormat="1" applyFont="1" applyFill="1"/>
    <xf numFmtId="0" fontId="30" fillId="0" borderId="0" xfId="0" applyFont="1" applyAlignment="1">
      <alignment horizontal="center"/>
    </xf>
    <xf numFmtId="0" fontId="31" fillId="5" borderId="29" xfId="0" applyFont="1" applyFill="1" applyBorder="1" applyAlignment="1">
      <alignment horizontal="center" vertical="center" wrapText="1"/>
    </xf>
    <xf numFmtId="0" fontId="31" fillId="13" borderId="30"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31" fillId="15" borderId="30" xfId="0" applyFont="1" applyFill="1" applyBorder="1" applyAlignment="1">
      <alignment horizontal="center" vertical="center" wrapText="1"/>
    </xf>
    <xf numFmtId="0" fontId="28" fillId="0" borderId="0" xfId="0" applyFont="1" applyAlignment="1">
      <alignment horizontal="center"/>
    </xf>
    <xf numFmtId="0" fontId="31" fillId="5" borderId="31" xfId="0" applyFont="1" applyFill="1" applyBorder="1" applyAlignment="1">
      <alignment horizontal="center" vertical="center" wrapText="1"/>
    </xf>
    <xf numFmtId="0" fontId="31" fillId="15" borderId="32" xfId="0" applyFont="1" applyFill="1" applyBorder="1" applyAlignment="1">
      <alignment horizontal="center" vertical="center" wrapText="1"/>
    </xf>
    <xf numFmtId="0" fontId="28" fillId="0" borderId="0" xfId="0" applyFont="1" applyAlignment="1">
      <alignment vertical="center"/>
    </xf>
    <xf numFmtId="0" fontId="0" fillId="0" borderId="2" xfId="0" applyBorder="1"/>
    <xf numFmtId="0" fontId="0" fillId="0" borderId="33" xfId="0" applyBorder="1"/>
    <xf numFmtId="169" fontId="0" fillId="0" borderId="2" xfId="0" applyNumberFormat="1" applyBorder="1" applyAlignment="1">
      <alignment horizontal="right"/>
    </xf>
    <xf numFmtId="9" fontId="0" fillId="0" borderId="2" xfId="0" applyNumberFormat="1" applyBorder="1"/>
    <xf numFmtId="0" fontId="33" fillId="6" borderId="35" xfId="0" applyFont="1" applyFill="1" applyBorder="1" applyAlignment="1">
      <alignment horizontal="left" vertical="center" indent="1"/>
    </xf>
    <xf numFmtId="170" fontId="13" fillId="7" borderId="36" xfId="0" applyNumberFormat="1" applyFont="1" applyFill="1" applyBorder="1" applyAlignment="1">
      <alignment horizontal="left" vertical="center"/>
    </xf>
    <xf numFmtId="0" fontId="33" fillId="6" borderId="0" xfId="0" applyFont="1" applyFill="1" applyAlignment="1">
      <alignment horizontal="left" vertical="center" indent="1"/>
    </xf>
    <xf numFmtId="0" fontId="33" fillId="6" borderId="37" xfId="0" applyFont="1" applyFill="1" applyBorder="1" applyAlignment="1">
      <alignment horizontal="left" vertical="center" indent="1"/>
    </xf>
    <xf numFmtId="170" fontId="15" fillId="7" borderId="38" xfId="0" applyNumberFormat="1" applyFont="1" applyFill="1" applyBorder="1" applyAlignment="1">
      <alignment horizontal="left" vertical="center" indent="1"/>
    </xf>
    <xf numFmtId="0" fontId="0" fillId="0" borderId="0" xfId="0" applyAlignment="1">
      <alignment vertical="center"/>
    </xf>
    <xf numFmtId="0" fontId="34" fillId="0" borderId="0" xfId="0" applyFont="1"/>
    <xf numFmtId="0" fontId="35" fillId="0" borderId="0" xfId="0" applyFont="1"/>
    <xf numFmtId="0" fontId="31" fillId="5" borderId="32" xfId="0" applyFont="1" applyFill="1" applyBorder="1" applyAlignment="1">
      <alignment horizontal="center" vertical="center" wrapText="1"/>
    </xf>
    <xf numFmtId="169" fontId="0" fillId="0" borderId="2" xfId="0" applyNumberFormat="1" applyBorder="1"/>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xf>
    <xf numFmtId="0" fontId="31" fillId="13" borderId="41" xfId="0" applyFont="1" applyFill="1" applyBorder="1" applyAlignment="1">
      <alignment horizontal="center" vertical="center" wrapText="1"/>
    </xf>
    <xf numFmtId="0" fontId="31" fillId="15" borderId="41" xfId="0" applyFont="1" applyFill="1" applyBorder="1" applyAlignment="1">
      <alignment horizontal="center" vertical="center" wrapText="1"/>
    </xf>
    <xf numFmtId="0" fontId="31" fillId="5" borderId="30" xfId="0" applyFont="1" applyFill="1" applyBorder="1" applyAlignment="1">
      <alignment horizontal="center" vertical="top" wrapText="1"/>
    </xf>
    <xf numFmtId="0" fontId="31" fillId="15" borderId="30" xfId="0" applyFont="1" applyFill="1" applyBorder="1" applyAlignment="1">
      <alignment horizontal="center" vertical="top" wrapText="1"/>
    </xf>
    <xf numFmtId="0" fontId="31" fillId="13" borderId="41" xfId="0" applyFont="1" applyFill="1" applyBorder="1" applyAlignment="1">
      <alignment horizontal="center" vertical="top" wrapText="1"/>
    </xf>
    <xf numFmtId="0" fontId="31" fillId="13" borderId="30" xfId="0" applyFont="1" applyFill="1" applyBorder="1" applyAlignment="1">
      <alignment horizontal="center" vertical="top" wrapText="1"/>
    </xf>
    <xf numFmtId="0" fontId="32" fillId="14" borderId="30" xfId="0" applyFont="1" applyFill="1" applyBorder="1" applyAlignment="1">
      <alignment horizontal="center" vertical="top" wrapText="1"/>
    </xf>
    <xf numFmtId="2" fontId="28" fillId="0" borderId="30" xfId="0" applyNumberFormat="1"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0" xfId="0" applyFont="1" applyBorder="1" applyAlignment="1">
      <alignment horizontal="center" vertical="center" wrapText="1"/>
    </xf>
    <xf numFmtId="14" fontId="28" fillId="0" borderId="41" xfId="0" applyNumberFormat="1" applyFont="1" applyBorder="1" applyAlignment="1" applyProtection="1">
      <alignment horizontal="center" vertical="center" wrapText="1"/>
      <protection locked="0"/>
    </xf>
    <xf numFmtId="9" fontId="28" fillId="0" borderId="30" xfId="0" applyNumberFormat="1" applyFont="1" applyBorder="1" applyAlignment="1" applyProtection="1">
      <alignment horizontal="center" vertical="center" wrapText="1"/>
      <protection locked="0"/>
    </xf>
    <xf numFmtId="14" fontId="28" fillId="0" borderId="0" xfId="0" applyNumberFormat="1" applyFont="1"/>
    <xf numFmtId="169" fontId="28" fillId="0" borderId="30" xfId="0" applyNumberFormat="1" applyFont="1" applyBorder="1" applyAlignment="1" applyProtection="1">
      <alignment horizontal="right" vertical="center" wrapText="1"/>
      <protection locked="0"/>
    </xf>
    <xf numFmtId="169" fontId="28" fillId="5" borderId="30" xfId="0" applyNumberFormat="1" applyFont="1" applyFill="1" applyBorder="1" applyAlignment="1" applyProtection="1">
      <alignment horizontal="right" vertical="center" wrapText="1"/>
      <protection locked="0"/>
    </xf>
    <xf numFmtId="14" fontId="28" fillId="0" borderId="30" xfId="0" applyNumberFormat="1" applyFont="1" applyBorder="1" applyAlignment="1" applyProtection="1">
      <alignment horizontal="center" vertical="center" wrapText="1"/>
      <protection locked="0"/>
    </xf>
    <xf numFmtId="2" fontId="28" fillId="0" borderId="0" xfId="0" applyNumberFormat="1" applyFont="1" applyAlignment="1" applyProtection="1">
      <alignment horizontal="center" vertical="center" wrapText="1"/>
      <protection locked="0"/>
    </xf>
    <xf numFmtId="0" fontId="28"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14" fontId="28" fillId="0" borderId="0" xfId="0" applyNumberFormat="1" applyFont="1" applyAlignment="1" applyProtection="1">
      <alignment horizontal="center" vertical="center" wrapText="1"/>
      <protection locked="0"/>
    </xf>
    <xf numFmtId="9" fontId="28" fillId="0" borderId="0" xfId="0" applyNumberFormat="1" applyFont="1" applyAlignment="1" applyProtection="1">
      <alignment horizontal="center" vertical="center" wrapText="1"/>
      <protection locked="0"/>
    </xf>
    <xf numFmtId="174" fontId="13" fillId="7" borderId="36" xfId="0" applyNumberFormat="1" applyFont="1" applyFill="1" applyBorder="1" applyAlignment="1">
      <alignment horizontal="right" vertical="center"/>
    </xf>
    <xf numFmtId="174" fontId="15" fillId="7" borderId="8" xfId="0" applyNumberFormat="1" applyFont="1" applyFill="1" applyBorder="1" applyAlignment="1">
      <alignment horizontal="right" vertical="center" indent="1"/>
    </xf>
    <xf numFmtId="174" fontId="15" fillId="7" borderId="38" xfId="0" applyNumberFormat="1" applyFont="1" applyFill="1" applyBorder="1" applyAlignment="1">
      <alignment horizontal="right" vertical="center" indent="1"/>
    </xf>
    <xf numFmtId="0" fontId="0" fillId="0" borderId="0" xfId="0" applyAlignment="1">
      <alignment wrapText="1"/>
    </xf>
    <xf numFmtId="0" fontId="36" fillId="5" borderId="5" xfId="0" applyFont="1" applyFill="1" applyBorder="1" applyAlignment="1">
      <alignment horizontal="left" vertical="center" wrapText="1" indent="5"/>
    </xf>
    <xf numFmtId="0" fontId="37" fillId="7" borderId="0" xfId="0" applyFont="1" applyFill="1" applyAlignment="1">
      <alignment vertical="center" wrapText="1"/>
    </xf>
    <xf numFmtId="0" fontId="38" fillId="0" borderId="42" xfId="0" applyFont="1" applyBorder="1" applyAlignment="1">
      <alignment horizontal="left" vertical="center" wrapText="1" indent="4"/>
    </xf>
    <xf numFmtId="0" fontId="24" fillId="0" borderId="42" xfId="0" applyFont="1" applyBorder="1" applyAlignment="1">
      <alignment horizontal="left" vertical="center" wrapText="1" indent="4"/>
    </xf>
    <xf numFmtId="0" fontId="39" fillId="0" borderId="42" xfId="0" applyFont="1" applyBorder="1" applyAlignment="1">
      <alignment horizontal="left" vertical="center" wrapText="1" indent="5"/>
    </xf>
    <xf numFmtId="0" fontId="42" fillId="0" borderId="42" xfId="0" applyFont="1" applyBorder="1" applyAlignment="1">
      <alignment horizontal="left" vertical="center" wrapText="1" indent="7"/>
    </xf>
    <xf numFmtId="0" fontId="43" fillId="7" borderId="42" xfId="0" applyFont="1" applyFill="1" applyBorder="1" applyAlignment="1">
      <alignment vertical="center" wrapText="1"/>
    </xf>
    <xf numFmtId="0" fontId="38" fillId="0" borderId="42" xfId="0" applyFont="1" applyBorder="1" applyAlignment="1">
      <alignment horizontal="left" vertical="center" wrapText="1" indent="5"/>
    </xf>
    <xf numFmtId="0" fontId="44" fillId="0" borderId="42" xfId="0" applyFont="1" applyBorder="1" applyAlignment="1">
      <alignment horizontal="left" vertical="center" wrapText="1" indent="5"/>
    </xf>
    <xf numFmtId="0" fontId="0" fillId="16" borderId="0" xfId="0" applyFill="1"/>
    <xf numFmtId="0" fontId="0" fillId="17" borderId="0" xfId="0" applyFill="1"/>
    <xf numFmtId="170" fontId="0" fillId="0" borderId="0" xfId="0" applyNumberFormat="1"/>
    <xf numFmtId="175" fontId="0" fillId="0" borderId="0" xfId="0" applyNumberFormat="1"/>
    <xf numFmtId="0" fontId="3"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wrapText="1"/>
    </xf>
    <xf numFmtId="0" fontId="12" fillId="2" borderId="1" xfId="0" applyFont="1" applyFill="1" applyBorder="1" applyAlignment="1">
      <alignment horizontal="center"/>
    </xf>
    <xf numFmtId="14" fontId="12" fillId="2" borderId="2" xfId="0" applyNumberFormat="1" applyFont="1" applyFill="1" applyBorder="1" applyAlignment="1">
      <alignment horizontal="center"/>
    </xf>
    <xf numFmtId="0" fontId="12" fillId="2" borderId="2" xfId="0" applyFont="1" applyFill="1" applyBorder="1" applyAlignment="1">
      <alignment horizontal="center"/>
    </xf>
    <xf numFmtId="0" fontId="15" fillId="0" borderId="3" xfId="0" applyFont="1" applyBorder="1" applyAlignment="1" applyProtection="1">
      <alignment horizontal="left" vertical="center" indent="1"/>
      <protection locked="0"/>
    </xf>
    <xf numFmtId="14" fontId="15" fillId="0" borderId="3" xfId="0" applyNumberFormat="1" applyFont="1" applyBorder="1" applyAlignment="1" applyProtection="1">
      <alignment horizontal="left" vertical="center" indent="1"/>
      <protection locked="0"/>
    </xf>
    <xf numFmtId="0" fontId="19" fillId="3" borderId="4" xfId="0" applyFont="1" applyFill="1" applyBorder="1" applyAlignment="1">
      <alignment horizontal="right" vertical="center" wrapText="1"/>
    </xf>
    <xf numFmtId="0" fontId="22" fillId="3" borderId="13" xfId="0" applyFont="1" applyFill="1" applyBorder="1" applyAlignment="1">
      <alignment horizontal="left" vertical="center" wrapText="1"/>
    </xf>
    <xf numFmtId="0" fontId="22" fillId="3" borderId="19" xfId="0" applyFont="1" applyFill="1" applyBorder="1" applyAlignment="1">
      <alignment horizontal="left" vertical="center" wrapText="1"/>
    </xf>
    <xf numFmtId="172" fontId="20" fillId="2" borderId="0" xfId="0" applyNumberFormat="1" applyFont="1" applyFill="1" applyAlignment="1">
      <alignment horizontal="center" vertical="center"/>
    </xf>
    <xf numFmtId="0" fontId="13" fillId="3" borderId="0" xfId="0" applyFont="1" applyFill="1" applyAlignment="1">
      <alignment horizontal="left" vertical="top" wrapText="1"/>
    </xf>
    <xf numFmtId="0" fontId="29" fillId="0" borderId="0" xfId="0" applyFont="1" applyAlignment="1">
      <alignment horizontal="right"/>
    </xf>
    <xf numFmtId="0" fontId="31" fillId="14" borderId="39"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3" fillId="6" borderId="34" xfId="0" applyFont="1" applyFill="1" applyBorder="1" applyAlignment="1">
      <alignment horizontal="center" vertical="center"/>
    </xf>
    <xf numFmtId="0" fontId="31" fillId="5" borderId="0" xfId="0" applyFont="1" applyFill="1" applyAlignment="1">
      <alignment horizontal="center" vertical="center" wrapText="1"/>
    </xf>
    <xf numFmtId="0" fontId="29" fillId="11" borderId="0" xfId="0" applyFont="1" applyFill="1" applyAlignment="1">
      <alignment horizontal="center"/>
    </xf>
    <xf numFmtId="0" fontId="0" fillId="0" borderId="40" xfId="0" applyBorder="1" applyAlignment="1">
      <alignment horizontal="left" vertical="center" wrapText="1"/>
    </xf>
    <xf numFmtId="0" fontId="0" fillId="0" borderId="40" xfId="0" applyBorder="1" applyAlignment="1">
      <alignment horizontal="left" vertical="center"/>
    </xf>
    <xf numFmtId="0" fontId="31" fillId="13" borderId="39" xfId="0" applyFont="1" applyFill="1" applyBorder="1" applyAlignment="1">
      <alignment horizontal="center" vertical="center" wrapText="1"/>
    </xf>
  </cellXfs>
  <cellStyles count="10">
    <cellStyle name="Comma 2" xfId="1" xr:uid="{00000000-0005-0000-0000-000006000000}"/>
    <cellStyle name="Euro" xfId="2" xr:uid="{00000000-0005-0000-0000-000007000000}"/>
    <cellStyle name="Moeda 2" xfId="3" xr:uid="{00000000-0005-0000-0000-000008000000}"/>
    <cellStyle name="Normal" xfId="0" builtinId="0"/>
    <cellStyle name="Normal 2" xfId="4" xr:uid="{00000000-0005-0000-0000-000009000000}"/>
    <cellStyle name="Normal 2 2" xfId="5" xr:uid="{00000000-0005-0000-0000-00000A000000}"/>
    <cellStyle name="Normal 3" xfId="6" xr:uid="{00000000-0005-0000-0000-00000B000000}"/>
    <cellStyle name="Percent 2" xfId="7" xr:uid="{00000000-0005-0000-0000-00000C000000}"/>
    <cellStyle name="Percent 3" xfId="8" xr:uid="{00000000-0005-0000-0000-00000D000000}"/>
    <cellStyle name="Vírgula 2" xfId="9" xr:uid="{00000000-0005-0000-0000-00000E000000}"/>
  </cellStyles>
  <dxfs count="147">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A6A6A6"/>
      </font>
    </dxf>
    <dxf>
      <font>
        <b val="0"/>
        <i/>
        <color rgb="FFA6A6A6"/>
      </font>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b val="0"/>
        <i/>
        <color rgb="FFA6A6A6"/>
      </font>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A6A6A6"/>
      </font>
    </dxf>
    <dxf>
      <font>
        <color rgb="FFFFFFFF"/>
      </font>
      <fill>
        <patternFill>
          <bgColor rgb="FFFFFFFF"/>
        </patternFill>
      </fill>
      <border diagonalUp="0" diagonalDown="0">
        <left/>
        <right/>
        <top/>
        <bottom/>
      </border>
    </dxf>
    <dxf>
      <font>
        <b val="0"/>
        <i/>
        <color rgb="FFA6A6A6"/>
      </font>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b val="0"/>
        <i/>
        <color rgb="FFA6A6A6"/>
      </font>
    </dxf>
    <dxf>
      <font>
        <color rgb="FFFFFFFF"/>
      </font>
      <fill>
        <patternFill>
          <bgColor rgb="FFFFFFFF"/>
        </patternFill>
      </fill>
      <border diagonalUp="0" diagonalDown="0">
        <left/>
        <right/>
        <top/>
        <bottom/>
      </border>
    </dxf>
    <dxf>
      <font>
        <color rgb="FFA6A6A6"/>
      </font>
    </dxf>
    <dxf>
      <font>
        <b val="0"/>
        <i/>
        <color rgb="FFA6A6A6"/>
      </font>
    </dxf>
    <dxf>
      <font>
        <color rgb="FFA6A6A6"/>
      </font>
    </dxf>
    <dxf>
      <font>
        <b val="0"/>
        <i/>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A6A6A6"/>
      </font>
    </dxf>
    <dxf>
      <font>
        <b val="0"/>
        <i/>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A6A6A6"/>
      </font>
    </dxf>
    <dxf>
      <font>
        <b val="0"/>
        <i/>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b val="0"/>
        <i/>
        <color rgb="FFA6A6A6"/>
      </font>
    </dxf>
    <dxf>
      <font>
        <color rgb="FFA6A6A6"/>
      </font>
    </dxf>
    <dxf>
      <font>
        <b val="0"/>
        <i/>
        <color rgb="FFA6A6A6"/>
      </font>
    </dxf>
    <dxf>
      <font>
        <color rgb="FFA6A6A6"/>
      </font>
    </dxf>
    <dxf>
      <font>
        <color rgb="FFA6A6A6"/>
      </font>
    </dxf>
    <dxf>
      <font>
        <b val="0"/>
        <i/>
        <color rgb="FFA6A6A6"/>
      </font>
    </dxf>
    <dxf>
      <font>
        <b val="0"/>
        <i/>
        <color rgb="FFA6A6A6"/>
      </font>
    </dxf>
    <dxf>
      <font>
        <color rgb="FFA6A6A6"/>
      </font>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b val="0"/>
        <i/>
        <color rgb="FFA6A6A6"/>
      </font>
    </dxf>
    <dxf>
      <font>
        <color rgb="FFFFFFFF"/>
      </font>
      <fill>
        <patternFill>
          <bgColor rgb="FFFFFFFF"/>
        </patternFill>
      </fill>
      <border diagonalUp="0" diagonalDown="0">
        <left/>
        <right/>
        <top/>
        <bottom/>
      </border>
    </dxf>
    <dxf>
      <border diagonalUp="0" diagonalDown="0">
        <left/>
        <right/>
        <top style="hair">
          <color auto="1"/>
        </top>
        <bottom/>
      </border>
    </dxf>
    <dxf>
      <fill>
        <patternFill>
          <bgColor rgb="FFD6DCE5"/>
        </patternFill>
      </fill>
    </dxf>
    <dxf>
      <font>
        <b val="0"/>
        <i/>
        <color rgb="FFA6A6A6"/>
      </font>
    </dxf>
    <dxf>
      <font>
        <color rgb="FFA6A6A6"/>
      </font>
    </dxf>
    <dxf>
      <font>
        <color rgb="FFA6A6A6"/>
      </font>
    </dxf>
    <dxf>
      <font>
        <b val="0"/>
        <i/>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color rgb="FFFFFFFF"/>
      </font>
      <fill>
        <patternFill>
          <bgColor rgb="FFFFFFFF"/>
        </patternFill>
      </fill>
      <border diagonalUp="0" diagonalDown="0">
        <left/>
        <right/>
        <top/>
        <bottom/>
      </border>
    </dxf>
    <dxf>
      <font>
        <b val="0"/>
        <i/>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b val="0"/>
        <i/>
        <color rgb="FFA6A6A6"/>
      </font>
    </dxf>
    <dxf>
      <font>
        <color rgb="FFFFFFFF"/>
      </font>
      <fill>
        <patternFill>
          <bgColor rgb="FFFFFFFF"/>
        </patternFill>
      </fill>
      <border diagonalUp="0" diagonalDown="0">
        <left/>
        <right/>
        <top/>
        <bottom/>
      </border>
    </dxf>
    <dxf>
      <font>
        <b val="0"/>
        <i/>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A6A6A6"/>
      </font>
    </dxf>
    <dxf>
      <font>
        <color rgb="FFA6A6A6"/>
      </font>
    </dxf>
    <dxf>
      <font>
        <b val="0"/>
        <i/>
        <color rgb="FFA6A6A6"/>
      </font>
    </dxf>
    <dxf>
      <font>
        <b val="0"/>
        <i/>
        <color rgb="FFA6A6A6"/>
      </font>
    </dxf>
    <dxf>
      <font>
        <color rgb="FFA6A6A6"/>
      </font>
    </dxf>
    <dxf>
      <font>
        <color rgb="FFA6A6A6"/>
      </font>
    </dxf>
    <dxf>
      <font>
        <b val="0"/>
        <i/>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C7C7C"/>
      <rgbColor rgb="FF800080"/>
      <rgbColor rgb="FF44546A"/>
      <rgbColor rgb="FFD0CECE"/>
      <rgbColor rgb="FF808080"/>
      <rgbColor rgb="FF8FAADC"/>
      <rgbColor rgb="FF535353"/>
      <rgbColor rgb="FFF2F2F2"/>
      <rgbColor rgb="FFECEFF2"/>
      <rgbColor rgb="FF660066"/>
      <rgbColor rgb="FFFF8080"/>
      <rgbColor rgb="FF2F5597"/>
      <rgbColor rgb="FFB4C7E7"/>
      <rgbColor rgb="FF000080"/>
      <rgbColor rgb="FFFF00FF"/>
      <rgbColor rgb="FFFFFF00"/>
      <rgbColor rgb="FF00FFFF"/>
      <rgbColor rgb="FF800080"/>
      <rgbColor rgb="FF800000"/>
      <rgbColor rgb="FF008080"/>
      <rgbColor rgb="FF0000FF"/>
      <rgbColor rgb="FF00B0F0"/>
      <rgbColor rgb="FFEDEFF3"/>
      <rgbColor rgb="FFE3E7ED"/>
      <rgbColor rgb="FFDBDBDB"/>
      <rgbColor rgb="FFD6DCE5"/>
      <rgbColor rgb="FFDAE3F3"/>
      <rgbColor rgb="FFAFABAB"/>
      <rgbColor rgb="FFD9D9D9"/>
      <rgbColor rgb="FF3366FF"/>
      <rgbColor rgb="FF33CCCC"/>
      <rgbColor rgb="FF92D050"/>
      <rgbColor rgb="FFFFCC00"/>
      <rgbColor rgb="FFFF9900"/>
      <rgbColor rgb="FFFF6600"/>
      <rgbColor rgb="FF767171"/>
      <rgbColor rgb="FFA6A6A6"/>
      <rgbColor rgb="FF002060"/>
      <rgbColor rgb="FF7F7F7F"/>
      <rgbColor rgb="FF003300"/>
      <rgbColor rgb="FF404040"/>
      <rgbColor rgb="FF993300"/>
      <rgbColor rgb="FF993366"/>
      <rgbColor rgb="FF203864"/>
      <rgbColor rgb="FF222A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468360</xdr:colOff>
      <xdr:row>40</xdr:row>
      <xdr:rowOff>101520</xdr:rowOff>
    </xdr:from>
    <xdr:to>
      <xdr:col>1023</xdr:col>
      <xdr:colOff>611640</xdr:colOff>
      <xdr:row>43</xdr:row>
      <xdr:rowOff>21600</xdr:rowOff>
    </xdr:to>
    <xdr:pic>
      <xdr:nvPicPr>
        <xdr:cNvPr id="2" name="Imagem 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487960" y="9209880"/>
          <a:ext cx="625231080" cy="491400"/>
        </a:xfrm>
        <a:prstGeom prst="rect">
          <a:avLst/>
        </a:prstGeom>
        <a:ln w="0">
          <a:noFill/>
        </a:ln>
      </xdr:spPr>
    </xdr:pic>
    <xdr:clientData/>
  </xdr:twoCellAnchor>
  <xdr:twoCellAnchor editAs="oneCell">
    <xdr:from>
      <xdr:col>0</xdr:col>
      <xdr:colOff>63360</xdr:colOff>
      <xdr:row>2</xdr:row>
      <xdr:rowOff>114480</xdr:rowOff>
    </xdr:from>
    <xdr:to>
      <xdr:col>10</xdr:col>
      <xdr:colOff>112680</xdr:colOff>
      <xdr:row>7</xdr:row>
      <xdr:rowOff>109440</xdr:rowOff>
    </xdr:to>
    <xdr:pic>
      <xdr:nvPicPr>
        <xdr:cNvPr id="3" name="Imagem 9">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63360" y="495360"/>
          <a:ext cx="6415560" cy="1147320"/>
        </a:xfrm>
        <a:prstGeom prst="rect">
          <a:avLst/>
        </a:prstGeom>
        <a:ln w="0">
          <a:noFill/>
        </a:ln>
      </xdr:spPr>
    </xdr:pic>
    <xdr:clientData/>
  </xdr:twoCellAnchor>
  <xdr:twoCellAnchor editAs="oneCell">
    <xdr:from>
      <xdr:col>4</xdr:col>
      <xdr:colOff>567720</xdr:colOff>
      <xdr:row>40</xdr:row>
      <xdr:rowOff>127080</xdr:rowOff>
    </xdr:from>
    <xdr:to>
      <xdr:col>9</xdr:col>
      <xdr:colOff>204480</xdr:colOff>
      <xdr:row>43</xdr:row>
      <xdr:rowOff>36000</xdr:rowOff>
    </xdr:to>
    <xdr:pic>
      <xdr:nvPicPr>
        <xdr:cNvPr id="4" name="Imagem 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a:xfrm>
          <a:off x="2587320" y="9235440"/>
          <a:ext cx="3227760" cy="48024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AE3F3"/>
    <pageSetUpPr fitToPage="1"/>
  </sheetPr>
  <dimension ref="A1:M70"/>
  <sheetViews>
    <sheetView zoomScale="85" zoomScaleNormal="85" workbookViewId="0">
      <selection activeCell="H29" sqref="H29:I29"/>
    </sheetView>
  </sheetViews>
  <sheetFormatPr defaultColWidth="8.7109375" defaultRowHeight="15" zeroHeight="1"/>
  <cols>
    <col min="1" max="1" width="2.5703125" customWidth="1"/>
    <col min="8" max="9" width="12.42578125" customWidth="1"/>
    <col min="10" max="10" width="10.7109375" customWidth="1"/>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ht="30">
      <c r="A5" s="1"/>
      <c r="B5" s="147"/>
      <c r="C5" s="147"/>
      <c r="D5" s="1"/>
      <c r="E5" s="1"/>
      <c r="F5" s="1"/>
      <c r="G5" s="1"/>
      <c r="H5" s="1"/>
      <c r="I5" s="1"/>
      <c r="J5" s="1"/>
    </row>
    <row r="6" spans="1:10" ht="15.75">
      <c r="A6" s="1"/>
      <c r="B6" s="2"/>
      <c r="C6" s="3"/>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ht="76.5" customHeight="1">
      <c r="A9" s="1"/>
      <c r="B9" s="1"/>
      <c r="C9" s="1"/>
      <c r="D9" s="1"/>
      <c r="E9" s="1"/>
      <c r="F9" s="1"/>
      <c r="G9" s="1"/>
      <c r="H9" s="1"/>
      <c r="I9" s="1"/>
      <c r="J9" s="1"/>
    </row>
    <row r="10" spans="1:10">
      <c r="A10" s="1"/>
      <c r="B10" s="1"/>
      <c r="C10" s="1"/>
      <c r="D10" s="1"/>
      <c r="E10" s="1"/>
      <c r="F10" s="1"/>
      <c r="G10" s="1"/>
      <c r="H10" s="1"/>
      <c r="I10" s="1"/>
      <c r="J10" s="1"/>
    </row>
    <row r="11" spans="1:10" ht="25.5">
      <c r="A11" s="1"/>
      <c r="B11" s="148" t="s">
        <v>0</v>
      </c>
      <c r="C11" s="148"/>
      <c r="D11" s="148"/>
      <c r="E11" s="148"/>
      <c r="F11" s="148"/>
      <c r="G11" s="148"/>
      <c r="H11" s="148"/>
      <c r="I11" s="148"/>
      <c r="J11" s="148"/>
    </row>
    <row r="12" spans="1:10">
      <c r="A12" s="1"/>
      <c r="B12" s="1"/>
      <c r="C12" s="1"/>
      <c r="D12" s="1"/>
      <c r="E12" s="1"/>
      <c r="F12" s="1"/>
      <c r="G12" s="1"/>
      <c r="H12" s="1"/>
      <c r="I12" s="1"/>
      <c r="J12" s="1"/>
    </row>
    <row r="13" spans="1:10" ht="21">
      <c r="A13" s="1"/>
      <c r="B13" s="149" t="s">
        <v>1</v>
      </c>
      <c r="C13" s="149"/>
      <c r="D13" s="149"/>
      <c r="E13" s="149"/>
      <c r="F13" s="149"/>
      <c r="G13" s="149"/>
      <c r="H13" s="149"/>
      <c r="I13" s="149"/>
      <c r="J13" s="149"/>
    </row>
    <row r="14" spans="1:10">
      <c r="A14" s="1"/>
      <c r="B14" s="150" t="s">
        <v>2</v>
      </c>
      <c r="C14" s="150"/>
      <c r="D14" s="150"/>
      <c r="E14" s="150"/>
      <c r="F14" s="150"/>
      <c r="G14" s="150"/>
      <c r="H14" s="150"/>
      <c r="I14" s="150"/>
      <c r="J14" s="150"/>
    </row>
    <row r="15" spans="1:10">
      <c r="A15" s="1"/>
      <c r="B15" s="1"/>
      <c r="C15" s="1"/>
      <c r="D15" s="1"/>
      <c r="E15" s="1"/>
      <c r="F15" s="1"/>
      <c r="G15" s="1"/>
      <c r="H15" s="1"/>
      <c r="I15" s="1"/>
      <c r="J15" s="1"/>
    </row>
    <row r="16" spans="1:10">
      <c r="A16" s="1"/>
      <c r="B16" s="151"/>
      <c r="C16" s="151"/>
      <c r="D16" s="151"/>
      <c r="E16" s="151"/>
      <c r="F16" s="151"/>
      <c r="G16" s="151"/>
      <c r="H16" s="151"/>
      <c r="I16" s="151"/>
      <c r="J16" s="151"/>
    </row>
    <row r="17" spans="1:13">
      <c r="A17" s="1"/>
      <c r="B17" s="1"/>
      <c r="C17" s="1"/>
      <c r="D17" s="1"/>
      <c r="E17" s="1"/>
      <c r="F17" s="1"/>
      <c r="G17" s="1"/>
      <c r="H17" s="1"/>
      <c r="I17" s="1"/>
      <c r="J17" s="1"/>
    </row>
    <row r="18" spans="1:13">
      <c r="A18" s="1"/>
      <c r="B18" s="1"/>
      <c r="C18" s="1"/>
      <c r="D18" s="1"/>
      <c r="E18" s="1"/>
      <c r="F18" s="1"/>
      <c r="G18" s="1"/>
      <c r="H18" s="1"/>
      <c r="I18" s="1"/>
      <c r="J18" s="1"/>
    </row>
    <row r="19" spans="1:13">
      <c r="A19" s="1"/>
      <c r="B19" s="1"/>
      <c r="C19" s="1"/>
      <c r="D19" s="1"/>
      <c r="E19" s="1"/>
      <c r="F19" s="1"/>
      <c r="G19" s="1"/>
      <c r="H19" s="1"/>
      <c r="I19" s="1"/>
      <c r="J19" s="1"/>
    </row>
    <row r="20" spans="1:13" ht="12.95" customHeight="1">
      <c r="A20" s="1"/>
      <c r="B20" s="1"/>
      <c r="C20" s="1"/>
      <c r="D20" s="1"/>
      <c r="E20" s="1"/>
      <c r="F20" s="1"/>
      <c r="G20" s="1"/>
      <c r="H20" s="1"/>
      <c r="I20" s="1"/>
      <c r="J20" s="1"/>
    </row>
    <row r="21" spans="1:13" ht="28.5">
      <c r="A21" s="1"/>
      <c r="B21" s="152" t="str">
        <f>'Parte A - Resumo'!D11</f>
        <v>Vagos-uma escola que é clube nautico</v>
      </c>
      <c r="C21" s="152"/>
      <c r="D21" s="152"/>
      <c r="E21" s="152"/>
      <c r="F21" s="152"/>
      <c r="G21" s="152"/>
      <c r="H21" s="152"/>
      <c r="I21" s="152"/>
      <c r="J21" s="152"/>
    </row>
    <row r="22" spans="1:13">
      <c r="A22" s="1"/>
      <c r="B22" s="153" t="str">
        <f>'Parte A - Resumo'!D7</f>
        <v>Agrupamento de Escolas de Vagos</v>
      </c>
      <c r="C22" s="153"/>
      <c r="D22" s="153"/>
      <c r="E22" s="153"/>
      <c r="F22" s="153"/>
      <c r="G22" s="153"/>
      <c r="H22" s="153"/>
      <c r="I22" s="153"/>
      <c r="J22" s="153"/>
    </row>
    <row r="23" spans="1:13">
      <c r="A23" s="1"/>
      <c r="B23" s="1"/>
      <c r="C23" s="1"/>
      <c r="D23" s="1"/>
      <c r="E23" s="1"/>
      <c r="F23" s="1"/>
      <c r="G23" s="1"/>
      <c r="H23" s="1"/>
      <c r="I23" s="1"/>
      <c r="J23" s="1"/>
    </row>
    <row r="24" spans="1:13">
      <c r="A24" s="1"/>
      <c r="B24" s="1"/>
      <c r="C24" s="1"/>
      <c r="D24" s="1"/>
      <c r="E24" s="1"/>
      <c r="F24" s="1"/>
      <c r="G24" s="1"/>
      <c r="H24" s="1"/>
      <c r="I24" s="1"/>
      <c r="J24" s="1"/>
    </row>
    <row r="25" spans="1:13">
      <c r="A25" s="1"/>
      <c r="B25" s="1"/>
      <c r="C25" s="1"/>
      <c r="D25" s="1"/>
      <c r="E25" s="1"/>
      <c r="F25" s="1"/>
      <c r="G25" s="1"/>
      <c r="H25" s="1"/>
      <c r="I25" s="1"/>
      <c r="J25" s="1"/>
    </row>
    <row r="26" spans="1:13" ht="21">
      <c r="A26" s="1"/>
      <c r="B26" s="1"/>
      <c r="C26" s="1"/>
      <c r="D26" s="1"/>
      <c r="E26" s="154" t="s">
        <v>3</v>
      </c>
      <c r="F26" s="154"/>
      <c r="G26" s="154"/>
      <c r="H26" s="155" t="s">
        <v>4</v>
      </c>
      <c r="I26" s="155"/>
      <c r="J26" s="4"/>
      <c r="K26" s="5"/>
      <c r="L26" s="5"/>
      <c r="M26" s="5"/>
    </row>
    <row r="27" spans="1:13">
      <c r="A27" s="1"/>
      <c r="B27" s="1"/>
      <c r="C27" s="1"/>
      <c r="D27" s="1"/>
      <c r="E27" s="1"/>
      <c r="F27" s="1"/>
      <c r="G27" s="1"/>
      <c r="H27" s="1"/>
      <c r="I27" s="1"/>
      <c r="J27" s="1"/>
    </row>
    <row r="28" spans="1:13">
      <c r="A28" s="1"/>
      <c r="B28" s="1"/>
      <c r="C28" s="1"/>
      <c r="D28" s="1"/>
      <c r="E28" s="1"/>
      <c r="F28" s="1"/>
      <c r="G28" s="1"/>
      <c r="H28" s="1"/>
      <c r="I28" s="1"/>
      <c r="J28" s="1"/>
    </row>
    <row r="29" spans="1:13" ht="21">
      <c r="A29" s="1"/>
      <c r="B29" s="1"/>
      <c r="C29" s="1"/>
      <c r="D29" s="1"/>
      <c r="E29" s="154" t="s">
        <v>5</v>
      </c>
      <c r="F29" s="154"/>
      <c r="G29" s="154"/>
      <c r="H29" s="156">
        <v>3</v>
      </c>
      <c r="I29" s="156"/>
      <c r="J29" s="1"/>
    </row>
    <row r="30" spans="1:13">
      <c r="A30" s="1"/>
      <c r="B30" s="1"/>
      <c r="C30" s="1"/>
      <c r="D30" s="1"/>
      <c r="E30" s="1"/>
      <c r="F30" s="1"/>
      <c r="G30" s="1"/>
      <c r="H30" s="1"/>
      <c r="I30" s="1"/>
      <c r="J30" s="1"/>
    </row>
    <row r="31" spans="1:13">
      <c r="A31" s="1"/>
      <c r="B31" s="1"/>
      <c r="C31" s="1"/>
      <c r="D31" s="1"/>
      <c r="E31" s="1"/>
      <c r="F31" s="1"/>
      <c r="G31" s="1"/>
      <c r="H31" s="1"/>
      <c r="I31" s="1"/>
      <c r="J31" s="1"/>
    </row>
    <row r="32" spans="1:13">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row r="45" spans="1:10"/>
    <row r="46" spans="1:10"/>
    <row r="47" spans="1:10"/>
    <row r="48" spans="1:10"/>
    <row r="49"/>
    <row r="50"/>
    <row r="51"/>
    <row r="52"/>
    <row r="53"/>
    <row r="54"/>
    <row r="55"/>
    <row r="56"/>
    <row r="57"/>
    <row r="58"/>
    <row r="59"/>
    <row r="60"/>
    <row r="61"/>
    <row r="62"/>
    <row r="63"/>
    <row r="64"/>
    <row r="65"/>
    <row r="66"/>
    <row r="67"/>
    <row r="68"/>
    <row r="69"/>
    <row r="70"/>
  </sheetData>
  <mergeCells count="11">
    <mergeCell ref="B21:J21"/>
    <mergeCell ref="B22:J22"/>
    <mergeCell ref="E26:G26"/>
    <mergeCell ref="H26:I26"/>
    <mergeCell ref="E29:G29"/>
    <mergeCell ref="H29:I29"/>
    <mergeCell ref="B5:C5"/>
    <mergeCell ref="B11:J11"/>
    <mergeCell ref="B13:J13"/>
    <mergeCell ref="B14:J14"/>
    <mergeCell ref="B16:J16"/>
  </mergeCells>
  <pageMargins left="0.7" right="0.7" top="0.5" bottom="0.5" header="0.511811023622047" footer="0.511811023622047"/>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sheetPr>
  <dimension ref="A1:K129"/>
  <sheetViews>
    <sheetView showGridLines="0" topLeftCell="C82" zoomScaleNormal="100" workbookViewId="0">
      <selection activeCell="F83" sqref="F83"/>
    </sheetView>
  </sheetViews>
  <sheetFormatPr defaultColWidth="9.140625" defaultRowHeight="15"/>
  <cols>
    <col min="1" max="1" width="1.140625" customWidth="1"/>
    <col min="2" max="2" width="3.42578125" customWidth="1"/>
    <col min="3" max="3" width="21.7109375" customWidth="1"/>
    <col min="4" max="4" width="22.5703125" customWidth="1"/>
    <col min="5" max="10" width="14.85546875" customWidth="1"/>
  </cols>
  <sheetData>
    <row r="1" spans="2:11" s="6" customFormat="1" ht="4.5" customHeight="1">
      <c r="B1" s="7"/>
      <c r="K1" s="8"/>
    </row>
    <row r="2" spans="2:11" s="9" customFormat="1" ht="15" customHeight="1">
      <c r="B2" s="10"/>
      <c r="C2" s="11"/>
      <c r="D2" s="11"/>
      <c r="E2" s="11"/>
      <c r="F2" s="11"/>
      <c r="G2" s="11"/>
      <c r="H2" s="11"/>
      <c r="I2" s="11"/>
      <c r="J2" s="11"/>
      <c r="K2" s="8"/>
    </row>
    <row r="3" spans="2:11" s="6" customFormat="1" ht="17.25" customHeight="1">
      <c r="B3" s="10"/>
      <c r="C3" s="12" t="s">
        <v>6</v>
      </c>
      <c r="D3" s="13"/>
      <c r="E3" s="13"/>
      <c r="F3" s="13"/>
      <c r="G3" s="13"/>
      <c r="H3" s="13"/>
      <c r="I3" s="13"/>
      <c r="J3" s="13"/>
      <c r="K3" s="8"/>
    </row>
    <row r="4" spans="2:11" s="9" customFormat="1" ht="15" customHeight="1">
      <c r="B4" s="10"/>
      <c r="C4" s="11"/>
      <c r="D4" s="11"/>
      <c r="E4" s="11"/>
      <c r="F4" s="11"/>
      <c r="G4" s="11"/>
      <c r="H4" s="11"/>
      <c r="I4" s="11"/>
      <c r="J4" s="11"/>
      <c r="K4" s="8"/>
    </row>
    <row r="5" spans="2:11" s="6" customFormat="1" ht="17.25" customHeight="1">
      <c r="B5" s="10"/>
      <c r="C5" s="12" t="s">
        <v>7</v>
      </c>
      <c r="D5" s="13"/>
      <c r="E5" s="13"/>
      <c r="F5" s="13"/>
      <c r="G5" s="13"/>
      <c r="H5" s="13"/>
      <c r="I5" s="13"/>
      <c r="J5" s="13"/>
      <c r="K5" s="8"/>
    </row>
    <row r="6" spans="2:11" s="6" customFormat="1" ht="6" customHeight="1">
      <c r="B6" s="10"/>
      <c r="C6" s="8"/>
      <c r="D6" s="8"/>
      <c r="E6" s="8"/>
      <c r="F6" s="8"/>
      <c r="G6" s="8"/>
      <c r="H6" s="8"/>
      <c r="I6" s="8"/>
      <c r="J6" s="8"/>
      <c r="K6" s="8"/>
    </row>
    <row r="7" spans="2:11" s="9" customFormat="1" ht="20.100000000000001" customHeight="1">
      <c r="B7" s="10"/>
      <c r="C7" s="14" t="s">
        <v>8</v>
      </c>
      <c r="D7" s="157" t="s">
        <v>9</v>
      </c>
      <c r="E7" s="157"/>
      <c r="F7" s="157"/>
      <c r="G7" s="157"/>
      <c r="H7" s="157"/>
      <c r="I7" s="157"/>
      <c r="J7" s="157"/>
      <c r="K7" s="8"/>
    </row>
    <row r="8" spans="2:11" s="9" customFormat="1" ht="7.5" customHeight="1">
      <c r="B8" s="10"/>
      <c r="C8" s="14"/>
      <c r="D8" s="14"/>
      <c r="E8" s="14"/>
      <c r="F8" s="14"/>
      <c r="G8" s="14"/>
      <c r="H8" s="14"/>
      <c r="I8" s="14"/>
      <c r="J8" s="14"/>
      <c r="K8" s="8"/>
    </row>
    <row r="9" spans="2:11" s="9" customFormat="1" ht="20.100000000000001" customHeight="1">
      <c r="B9" s="10"/>
      <c r="C9" s="14" t="s">
        <v>10</v>
      </c>
      <c r="D9" s="157">
        <v>600076091</v>
      </c>
      <c r="E9" s="157"/>
      <c r="F9" s="8"/>
      <c r="G9" s="14"/>
      <c r="H9" s="14"/>
      <c r="I9" s="14"/>
      <c r="J9" s="14"/>
      <c r="K9" s="8"/>
    </row>
    <row r="10" spans="2:11" s="9" customFormat="1" ht="6" customHeight="1">
      <c r="B10" s="10"/>
      <c r="C10" s="15"/>
      <c r="D10" s="16"/>
      <c r="E10" s="11"/>
      <c r="F10" s="11"/>
      <c r="G10" s="11"/>
      <c r="H10" s="11"/>
      <c r="I10" s="11"/>
      <c r="J10" s="11"/>
      <c r="K10" s="8"/>
    </row>
    <row r="11" spans="2:11" s="9" customFormat="1" ht="20.100000000000001" customHeight="1">
      <c r="B11" s="10"/>
      <c r="C11" s="14" t="s">
        <v>11</v>
      </c>
      <c r="D11" s="157" t="s">
        <v>12</v>
      </c>
      <c r="E11" s="157"/>
      <c r="F11" s="157"/>
      <c r="G11" s="157"/>
      <c r="H11" s="157"/>
      <c r="I11" s="157"/>
      <c r="J11" s="157"/>
      <c r="K11" s="8"/>
    </row>
    <row r="12" spans="2:11" s="9" customFormat="1" ht="6" customHeight="1">
      <c r="B12" s="10"/>
      <c r="C12" s="15"/>
      <c r="D12" s="8"/>
      <c r="E12" s="8"/>
      <c r="F12" s="8"/>
      <c r="G12" s="11"/>
      <c r="H12" s="11"/>
      <c r="I12" s="11"/>
      <c r="J12" s="11"/>
      <c r="K12" s="8"/>
    </row>
    <row r="13" spans="2:11" s="9" customFormat="1" ht="20.100000000000001" customHeight="1">
      <c r="B13" s="17"/>
      <c r="C13" s="14" t="s">
        <v>13</v>
      </c>
      <c r="D13" s="157" t="s">
        <v>14</v>
      </c>
      <c r="E13" s="157"/>
      <c r="F13" s="8"/>
      <c r="G13" s="14"/>
      <c r="H13" s="14"/>
      <c r="I13" s="14"/>
      <c r="J13" s="14"/>
      <c r="K13" s="8"/>
    </row>
    <row r="14" spans="2:11" s="9" customFormat="1" ht="6" customHeight="1">
      <c r="B14" s="17"/>
      <c r="C14" s="14"/>
      <c r="D14" s="11"/>
      <c r="E14" s="11"/>
      <c r="F14" s="8"/>
      <c r="G14" s="14"/>
      <c r="H14" s="14"/>
      <c r="I14" s="14"/>
      <c r="J14" s="14"/>
      <c r="K14" s="8"/>
    </row>
    <row r="15" spans="2:11" s="9" customFormat="1" ht="20.100000000000001" customHeight="1">
      <c r="B15" s="17"/>
      <c r="C15" s="14" t="s">
        <v>3</v>
      </c>
      <c r="D15" s="158">
        <v>44926</v>
      </c>
      <c r="E15" s="158"/>
      <c r="F15" s="8"/>
      <c r="G15" s="14"/>
      <c r="H15" s="14"/>
      <c r="I15" s="14"/>
      <c r="J15" s="14"/>
      <c r="K15" s="8"/>
    </row>
    <row r="16" spans="2:11" s="9" customFormat="1" ht="20.100000000000001" customHeight="1">
      <c r="B16" s="17"/>
      <c r="C16" s="14"/>
      <c r="D16" s="11"/>
      <c r="E16" s="11"/>
      <c r="F16" s="8"/>
      <c r="G16" s="14"/>
      <c r="H16" s="14"/>
      <c r="I16" s="14"/>
      <c r="J16" s="14"/>
      <c r="K16" s="8"/>
    </row>
    <row r="17" spans="2:11" s="9" customFormat="1" ht="12" customHeight="1">
      <c r="B17" s="10"/>
      <c r="C17" s="15" t="s">
        <v>15</v>
      </c>
      <c r="D17" s="11"/>
      <c r="E17" s="11"/>
      <c r="F17" s="11"/>
      <c r="G17" s="11"/>
      <c r="H17" s="11"/>
      <c r="I17" s="11"/>
      <c r="J17" s="11"/>
      <c r="K17" s="8"/>
    </row>
    <row r="18" spans="2:11" s="9" customFormat="1" ht="12" customHeight="1">
      <c r="B18" s="10"/>
      <c r="C18" s="15"/>
      <c r="D18" s="11"/>
      <c r="E18" s="11"/>
      <c r="F18" s="11"/>
      <c r="G18" s="11"/>
      <c r="H18" s="11"/>
      <c r="I18" s="11"/>
      <c r="J18" s="11"/>
      <c r="K18" s="8"/>
    </row>
    <row r="19" spans="2:11" s="9" customFormat="1" ht="39" customHeight="1">
      <c r="B19" s="10"/>
      <c r="C19" s="18" t="s">
        <v>16</v>
      </c>
      <c r="D19" s="19">
        <v>44825</v>
      </c>
      <c r="E19" s="11"/>
      <c r="F19" s="18" t="s">
        <v>17</v>
      </c>
      <c r="G19" s="19">
        <v>44926</v>
      </c>
      <c r="H19" s="159" t="s">
        <v>18</v>
      </c>
      <c r="I19" s="159"/>
      <c r="J19" s="20">
        <v>3</v>
      </c>
      <c r="K19" s="8"/>
    </row>
    <row r="20" spans="2:11" s="9" customFormat="1" ht="12" customHeight="1">
      <c r="B20" s="10"/>
      <c r="C20" s="15"/>
      <c r="D20" s="11"/>
      <c r="E20" s="11"/>
      <c r="F20" s="11"/>
      <c r="G20" s="11"/>
      <c r="H20" s="11"/>
      <c r="I20" s="11"/>
      <c r="J20" s="11"/>
      <c r="K20" s="8"/>
    </row>
    <row r="21" spans="2:11" s="6" customFormat="1" ht="18" customHeight="1">
      <c r="B21" s="10"/>
      <c r="C21" s="12" t="s">
        <v>19</v>
      </c>
      <c r="D21" s="13"/>
      <c r="E21" s="13"/>
      <c r="F21" s="13"/>
      <c r="G21" s="13"/>
      <c r="H21" s="13"/>
      <c r="I21" s="13"/>
      <c r="J21" s="13"/>
      <c r="K21" s="8"/>
    </row>
    <row r="22" spans="2:11" s="6" customFormat="1" ht="18" customHeight="1">
      <c r="B22" s="10"/>
      <c r="C22" s="21"/>
      <c r="D22" s="21"/>
      <c r="E22" s="21"/>
      <c r="F22" s="21"/>
      <c r="G22" s="21"/>
      <c r="H22" s="21"/>
      <c r="I22" s="21"/>
      <c r="J22" s="21"/>
      <c r="K22" s="8"/>
    </row>
    <row r="23" spans="2:11" s="6" customFormat="1" ht="5.25" customHeight="1">
      <c r="B23" s="10"/>
      <c r="C23" s="11"/>
      <c r="D23" s="11"/>
      <c r="E23" s="11"/>
      <c r="F23" s="11"/>
      <c r="G23" s="11"/>
      <c r="H23" s="11"/>
      <c r="I23" s="21"/>
      <c r="J23" s="21"/>
      <c r="K23" s="8"/>
    </row>
    <row r="24" spans="2:11" s="6" customFormat="1" ht="41.1" customHeight="1">
      <c r="B24" s="10"/>
      <c r="C24" s="22"/>
      <c r="D24" s="22" t="s">
        <v>20</v>
      </c>
      <c r="E24" s="22" t="s">
        <v>21</v>
      </c>
      <c r="F24" s="23" t="s">
        <v>22</v>
      </c>
      <c r="G24" s="23" t="s">
        <v>23</v>
      </c>
      <c r="H24" s="23" t="s">
        <v>24</v>
      </c>
      <c r="I24" s="23" t="s">
        <v>25</v>
      </c>
      <c r="J24" s="23" t="s">
        <v>26</v>
      </c>
      <c r="K24" s="8"/>
    </row>
    <row r="25" spans="2:11" s="6" customFormat="1" ht="17.25" customHeight="1">
      <c r="B25" s="10"/>
      <c r="C25" s="24" t="s">
        <v>27</v>
      </c>
      <c r="D25" s="25"/>
      <c r="E25" s="25"/>
      <c r="F25" s="26">
        <f>F38+F47+F56+F65+F74+F83+F92+F101</f>
        <v>13087.112370396095</v>
      </c>
      <c r="G25" s="26">
        <f>G38+G47+G56+G65+G74+G83+G92+G101</f>
        <v>13087.112370396095</v>
      </c>
      <c r="H25" s="27"/>
      <c r="I25" s="28"/>
      <c r="J25" s="29">
        <f t="shared" ref="J25:J32" si="0">H25*I25</f>
        <v>0</v>
      </c>
      <c r="K25" s="8"/>
    </row>
    <row r="26" spans="2:11" s="6" customFormat="1" ht="17.25" customHeight="1">
      <c r="B26" s="10"/>
      <c r="C26" s="30" t="s">
        <v>28</v>
      </c>
      <c r="D26" s="31"/>
      <c r="E26" s="32"/>
      <c r="F26" s="33">
        <f>F39+F48+F57+F66+F75+F84+F93+F102+F102</f>
        <v>0</v>
      </c>
      <c r="G26" s="33">
        <f>G39+G48+G57+G66+G75+G84+G93+G102+G102</f>
        <v>0</v>
      </c>
      <c r="H26" s="34"/>
      <c r="I26" s="35"/>
      <c r="J26" s="36">
        <f t="shared" si="0"/>
        <v>0</v>
      </c>
      <c r="K26" s="8"/>
    </row>
    <row r="27" spans="2:11" s="6" customFormat="1" ht="17.25" customHeight="1">
      <c r="B27" s="10"/>
      <c r="C27" s="30" t="s">
        <v>29</v>
      </c>
      <c r="D27" s="31"/>
      <c r="E27" s="32"/>
      <c r="F27" s="33">
        <f t="shared" ref="F27:G32" si="1">F40+F49+F58+F67+F76+F85+F94+F103</f>
        <v>0</v>
      </c>
      <c r="G27" s="33">
        <f t="shared" si="1"/>
        <v>0</v>
      </c>
      <c r="H27" s="34"/>
      <c r="I27" s="37"/>
      <c r="J27" s="36">
        <f t="shared" si="0"/>
        <v>0</v>
      </c>
      <c r="K27" s="8"/>
    </row>
    <row r="28" spans="2:11" s="6" customFormat="1" ht="17.25" customHeight="1">
      <c r="B28" s="10"/>
      <c r="C28" s="30" t="s">
        <v>30</v>
      </c>
      <c r="D28" s="31"/>
      <c r="E28" s="32"/>
      <c r="F28" s="33">
        <f t="shared" si="1"/>
        <v>0</v>
      </c>
      <c r="G28" s="33">
        <f t="shared" si="1"/>
        <v>0</v>
      </c>
      <c r="H28" s="34"/>
      <c r="I28" s="37"/>
      <c r="J28" s="36">
        <f t="shared" si="0"/>
        <v>0</v>
      </c>
      <c r="K28" s="8"/>
    </row>
    <row r="29" spans="2:11" s="6" customFormat="1" ht="17.25" customHeight="1">
      <c r="B29" s="10"/>
      <c r="C29" s="30" t="s">
        <v>31</v>
      </c>
      <c r="D29" s="31"/>
      <c r="E29" s="32"/>
      <c r="F29" s="33">
        <f t="shared" si="1"/>
        <v>0</v>
      </c>
      <c r="G29" s="33">
        <f t="shared" si="1"/>
        <v>0</v>
      </c>
      <c r="H29" s="34"/>
      <c r="I29" s="35"/>
      <c r="J29" s="36">
        <f t="shared" si="0"/>
        <v>0</v>
      </c>
      <c r="K29" s="8"/>
    </row>
    <row r="30" spans="2:11" s="6" customFormat="1" ht="17.25" customHeight="1">
      <c r="B30" s="10"/>
      <c r="C30" s="30" t="s">
        <v>32</v>
      </c>
      <c r="D30" s="31"/>
      <c r="E30" s="32"/>
      <c r="F30" s="33">
        <f t="shared" si="1"/>
        <v>0</v>
      </c>
      <c r="G30" s="33">
        <f t="shared" si="1"/>
        <v>0</v>
      </c>
      <c r="H30" s="34"/>
      <c r="I30" s="35"/>
      <c r="J30" s="36">
        <f t="shared" si="0"/>
        <v>0</v>
      </c>
      <c r="K30" s="8"/>
    </row>
    <row r="31" spans="2:11" s="6" customFormat="1" ht="17.25" customHeight="1">
      <c r="B31" s="10"/>
      <c r="C31" s="30" t="s">
        <v>33</v>
      </c>
      <c r="D31" s="31"/>
      <c r="E31" s="32"/>
      <c r="F31" s="33">
        <f t="shared" si="1"/>
        <v>0</v>
      </c>
      <c r="G31" s="33">
        <f t="shared" si="1"/>
        <v>0</v>
      </c>
      <c r="H31" s="34"/>
      <c r="I31" s="35"/>
      <c r="J31" s="36">
        <f t="shared" si="0"/>
        <v>0</v>
      </c>
      <c r="K31" s="8"/>
    </row>
    <row r="32" spans="2:11" s="6" customFormat="1" ht="17.25" customHeight="1">
      <c r="B32" s="10"/>
      <c r="C32" s="38" t="s">
        <v>34</v>
      </c>
      <c r="D32" s="39"/>
      <c r="E32" s="40"/>
      <c r="F32" s="33">
        <f t="shared" si="1"/>
        <v>0</v>
      </c>
      <c r="G32" s="33">
        <f t="shared" si="1"/>
        <v>0</v>
      </c>
      <c r="H32" s="34"/>
      <c r="I32" s="35"/>
      <c r="J32" s="36">
        <f t="shared" si="0"/>
        <v>0</v>
      </c>
      <c r="K32" s="8"/>
    </row>
    <row r="33" spans="1:11" s="6" customFormat="1" ht="18" customHeight="1">
      <c r="B33" s="10"/>
      <c r="C33" s="21"/>
      <c r="D33" s="21"/>
      <c r="E33" s="41" t="s">
        <v>35</v>
      </c>
      <c r="F33" s="42">
        <f>+SUM(F25:F32)</f>
        <v>13087.112370396095</v>
      </c>
      <c r="G33" s="42">
        <f>+SUM(G25:G32)</f>
        <v>13087.112370396095</v>
      </c>
      <c r="H33" s="43">
        <f>+SUM(H25:H32)</f>
        <v>0</v>
      </c>
      <c r="I33" s="44"/>
      <c r="J33" s="45">
        <f>+SUM(J25:J32)</f>
        <v>0</v>
      </c>
      <c r="K33" s="8"/>
    </row>
    <row r="34" spans="1:11" s="6" customFormat="1" ht="18" customHeight="1">
      <c r="B34" s="10"/>
      <c r="C34" s="21"/>
      <c r="D34" s="21"/>
      <c r="E34" s="21"/>
      <c r="F34" s="21"/>
      <c r="G34" s="21"/>
      <c r="H34" s="21"/>
      <c r="I34" s="21"/>
      <c r="J34" s="21"/>
      <c r="K34" s="8"/>
    </row>
    <row r="35" spans="1:11" s="6" customFormat="1" ht="18" customHeight="1">
      <c r="A35" s="9"/>
      <c r="B35" s="10"/>
      <c r="C35" s="12" t="s">
        <v>36</v>
      </c>
      <c r="D35" s="46"/>
      <c r="E35" s="46"/>
      <c r="F35" s="46"/>
      <c r="G35" s="46"/>
      <c r="H35" s="46"/>
      <c r="I35" s="46"/>
      <c r="J35" s="46"/>
      <c r="K35" s="8"/>
    </row>
    <row r="36" spans="1:11" s="6" customFormat="1" ht="18" customHeight="1">
      <c r="A36" s="9"/>
      <c r="B36" s="10"/>
      <c r="C36" s="21" t="s">
        <v>37</v>
      </c>
      <c r="D36" s="21"/>
      <c r="E36" s="21"/>
      <c r="F36" s="21"/>
      <c r="G36" s="21"/>
      <c r="H36" s="21"/>
      <c r="I36" s="21"/>
      <c r="J36" s="21"/>
      <c r="K36" s="8"/>
    </row>
    <row r="37" spans="1:11" s="6" customFormat="1" ht="57" customHeight="1">
      <c r="A37" s="9"/>
      <c r="B37" s="10"/>
      <c r="C37" s="23" t="s">
        <v>38</v>
      </c>
      <c r="D37" s="23"/>
      <c r="E37" s="23" t="s">
        <v>39</v>
      </c>
      <c r="F37" s="23" t="s">
        <v>40</v>
      </c>
      <c r="G37" s="23" t="s">
        <v>41</v>
      </c>
      <c r="H37" s="23" t="s">
        <v>42</v>
      </c>
      <c r="I37" s="23" t="s">
        <v>43</v>
      </c>
      <c r="J37" s="23" t="s">
        <v>44</v>
      </c>
      <c r="K37" s="8"/>
    </row>
    <row r="38" spans="1:11" s="6" customFormat="1" ht="24.75" customHeight="1">
      <c r="B38" s="10"/>
      <c r="C38" s="160" t="s">
        <v>45</v>
      </c>
      <c r="D38" s="160"/>
      <c r="E38" s="47" t="s">
        <v>27</v>
      </c>
      <c r="F38" s="48">
        <f>+'RH_Custos Reais'!O36</f>
        <v>8100.1823703960954</v>
      </c>
      <c r="G38" s="48">
        <f>+'RH_Custos Reais'!O36</f>
        <v>8100.1823703960954</v>
      </c>
      <c r="H38" s="49"/>
      <c r="I38" s="50"/>
      <c r="J38" s="29">
        <f t="shared" ref="J38:J45" si="2">H38*I38</f>
        <v>0</v>
      </c>
      <c r="K38" s="8"/>
    </row>
    <row r="39" spans="1:11" s="6" customFormat="1" ht="24.75" customHeight="1">
      <c r="B39" s="10"/>
      <c r="C39" s="51"/>
      <c r="D39" s="52"/>
      <c r="E39" s="47" t="s">
        <v>28</v>
      </c>
      <c r="F39" s="48"/>
      <c r="G39" s="48"/>
      <c r="H39" s="49"/>
      <c r="I39" s="50"/>
      <c r="J39" s="36">
        <f t="shared" si="2"/>
        <v>0</v>
      </c>
      <c r="K39" s="8"/>
    </row>
    <row r="40" spans="1:11" s="6" customFormat="1" ht="24.75" customHeight="1">
      <c r="B40" s="10"/>
      <c r="C40" s="51"/>
      <c r="D40" s="52"/>
      <c r="E40" s="47" t="s">
        <v>29</v>
      </c>
      <c r="F40" s="48"/>
      <c r="G40" s="48"/>
      <c r="H40" s="49"/>
      <c r="I40" s="50"/>
      <c r="J40" s="36">
        <f t="shared" si="2"/>
        <v>0</v>
      </c>
      <c r="K40" s="8"/>
    </row>
    <row r="41" spans="1:11" s="6" customFormat="1" ht="24.75" customHeight="1">
      <c r="B41" s="10"/>
      <c r="C41" s="51"/>
      <c r="D41" s="52"/>
      <c r="E41" s="47" t="s">
        <v>30</v>
      </c>
      <c r="F41" s="48"/>
      <c r="G41" s="48"/>
      <c r="H41" s="49"/>
      <c r="I41" s="50"/>
      <c r="J41" s="36">
        <f t="shared" si="2"/>
        <v>0</v>
      </c>
      <c r="K41" s="8"/>
    </row>
    <row r="42" spans="1:11" s="6" customFormat="1" ht="24.75" customHeight="1">
      <c r="B42" s="10"/>
      <c r="C42" s="51"/>
      <c r="D42" s="52"/>
      <c r="E42" s="47" t="s">
        <v>31</v>
      </c>
      <c r="F42" s="48"/>
      <c r="G42" s="48"/>
      <c r="H42" s="49"/>
      <c r="I42" s="50"/>
      <c r="J42" s="36">
        <f t="shared" si="2"/>
        <v>0</v>
      </c>
      <c r="K42" s="8"/>
    </row>
    <row r="43" spans="1:11" s="6" customFormat="1" ht="24.75" customHeight="1">
      <c r="B43" s="10"/>
      <c r="C43" s="51"/>
      <c r="D43" s="52"/>
      <c r="E43" s="47" t="s">
        <v>32</v>
      </c>
      <c r="F43" s="48"/>
      <c r="G43" s="48"/>
      <c r="H43" s="49"/>
      <c r="I43" s="50"/>
      <c r="J43" s="36">
        <f t="shared" si="2"/>
        <v>0</v>
      </c>
      <c r="K43" s="8"/>
    </row>
    <row r="44" spans="1:11" s="6" customFormat="1" ht="24.75" customHeight="1">
      <c r="B44" s="10"/>
      <c r="C44" s="51"/>
      <c r="D44" s="52"/>
      <c r="E44" s="47" t="s">
        <v>33</v>
      </c>
      <c r="F44" s="48"/>
      <c r="G44" s="48"/>
      <c r="H44" s="49"/>
      <c r="I44" s="50"/>
      <c r="J44" s="36">
        <f t="shared" si="2"/>
        <v>0</v>
      </c>
      <c r="K44" s="8"/>
    </row>
    <row r="45" spans="1:11" s="6" customFormat="1" ht="24.75" customHeight="1">
      <c r="B45" s="10"/>
      <c r="C45" s="51"/>
      <c r="D45" s="52"/>
      <c r="E45" s="53" t="s">
        <v>46</v>
      </c>
      <c r="F45" s="54"/>
      <c r="G45" s="54"/>
      <c r="H45" s="55"/>
      <c r="I45" s="56"/>
      <c r="J45" s="57">
        <f t="shared" si="2"/>
        <v>0</v>
      </c>
      <c r="K45" s="8"/>
    </row>
    <row r="46" spans="1:11" s="6" customFormat="1" ht="24.75" customHeight="1">
      <c r="B46" s="10"/>
      <c r="C46" s="58"/>
      <c r="D46" s="59"/>
      <c r="E46" s="60" t="s">
        <v>35</v>
      </c>
      <c r="F46" s="61">
        <f>SUM(F38:F45)</f>
        <v>8100.1823703960954</v>
      </c>
      <c r="G46" s="61">
        <f>SUM(G38:G45)</f>
        <v>8100.1823703960954</v>
      </c>
      <c r="H46" s="61">
        <f>SUM(H38:H45)</f>
        <v>0</v>
      </c>
      <c r="I46" s="61"/>
      <c r="J46" s="61">
        <f>SUM(J38:J45)</f>
        <v>0</v>
      </c>
      <c r="K46" s="8"/>
    </row>
    <row r="47" spans="1:11" s="6" customFormat="1" ht="24.75" customHeight="1">
      <c r="B47" s="10"/>
      <c r="C47" s="161" t="s">
        <v>47</v>
      </c>
      <c r="D47" s="161"/>
      <c r="E47" s="62" t="s">
        <v>27</v>
      </c>
      <c r="F47" s="63"/>
      <c r="G47" s="63"/>
      <c r="H47" s="49"/>
      <c r="I47" s="50"/>
      <c r="J47" s="36">
        <f t="shared" ref="J47:J54" si="3">H47*I47</f>
        <v>0</v>
      </c>
      <c r="K47" s="8"/>
    </row>
    <row r="48" spans="1:11" s="6" customFormat="1" ht="24.75" customHeight="1">
      <c r="B48" s="10"/>
      <c r="C48" s="64"/>
      <c r="D48" s="65"/>
      <c r="E48" s="47" t="s">
        <v>28</v>
      </c>
      <c r="F48" s="48"/>
      <c r="G48" s="48"/>
      <c r="H48" s="49"/>
      <c r="I48" s="50"/>
      <c r="J48" s="36">
        <f t="shared" si="3"/>
        <v>0</v>
      </c>
      <c r="K48" s="8"/>
    </row>
    <row r="49" spans="2:11" s="6" customFormat="1" ht="24.75" customHeight="1">
      <c r="B49" s="10"/>
      <c r="C49" s="64"/>
      <c r="D49" s="65"/>
      <c r="E49" s="47" t="s">
        <v>29</v>
      </c>
      <c r="F49" s="48"/>
      <c r="G49" s="48"/>
      <c r="H49" s="49"/>
      <c r="I49" s="50"/>
      <c r="J49" s="36">
        <f t="shared" si="3"/>
        <v>0</v>
      </c>
      <c r="K49" s="8"/>
    </row>
    <row r="50" spans="2:11" s="6" customFormat="1" ht="24.75" customHeight="1">
      <c r="B50" s="10"/>
      <c r="C50" s="64"/>
      <c r="D50" s="65"/>
      <c r="E50" s="47" t="s">
        <v>30</v>
      </c>
      <c r="F50" s="48"/>
      <c r="G50" s="48"/>
      <c r="H50" s="49"/>
      <c r="I50" s="50"/>
      <c r="J50" s="36">
        <f t="shared" si="3"/>
        <v>0</v>
      </c>
      <c r="K50" s="8"/>
    </row>
    <row r="51" spans="2:11" s="6" customFormat="1" ht="24.75" customHeight="1">
      <c r="B51" s="10"/>
      <c r="C51" s="64"/>
      <c r="D51" s="65"/>
      <c r="E51" s="47" t="s">
        <v>31</v>
      </c>
      <c r="F51" s="48"/>
      <c r="G51" s="48"/>
      <c r="H51" s="49"/>
      <c r="I51" s="50"/>
      <c r="J51" s="36">
        <f t="shared" si="3"/>
        <v>0</v>
      </c>
      <c r="K51" s="8"/>
    </row>
    <row r="52" spans="2:11" s="6" customFormat="1" ht="24.75" customHeight="1">
      <c r="B52" s="10"/>
      <c r="C52" s="64"/>
      <c r="D52" s="65"/>
      <c r="E52" s="47" t="s">
        <v>32</v>
      </c>
      <c r="F52" s="48"/>
      <c r="G52" s="48"/>
      <c r="H52" s="49"/>
      <c r="I52" s="50"/>
      <c r="J52" s="36">
        <f t="shared" si="3"/>
        <v>0</v>
      </c>
      <c r="K52" s="8"/>
    </row>
    <row r="53" spans="2:11" s="6" customFormat="1" ht="24.75" customHeight="1">
      <c r="B53" s="10"/>
      <c r="C53" s="64"/>
      <c r="D53" s="65"/>
      <c r="E53" s="47" t="s">
        <v>33</v>
      </c>
      <c r="F53" s="48"/>
      <c r="G53" s="48"/>
      <c r="H53" s="49"/>
      <c r="I53" s="50"/>
      <c r="J53" s="36">
        <f t="shared" si="3"/>
        <v>0</v>
      </c>
      <c r="K53" s="8"/>
    </row>
    <row r="54" spans="2:11" s="6" customFormat="1" ht="24.75" customHeight="1">
      <c r="B54" s="10"/>
      <c r="C54" s="64"/>
      <c r="D54" s="65"/>
      <c r="E54" s="53" t="s">
        <v>46</v>
      </c>
      <c r="F54" s="54"/>
      <c r="G54" s="54"/>
      <c r="H54" s="55"/>
      <c r="I54" s="56"/>
      <c r="J54" s="57">
        <f t="shared" si="3"/>
        <v>0</v>
      </c>
      <c r="K54" s="8"/>
    </row>
    <row r="55" spans="2:11" s="6" customFormat="1" ht="24.75" customHeight="1">
      <c r="B55" s="10"/>
      <c r="C55" s="64"/>
      <c r="D55" s="65"/>
      <c r="E55" s="60" t="s">
        <v>35</v>
      </c>
      <c r="F55" s="61">
        <f>SUM(F47:F54)</f>
        <v>0</v>
      </c>
      <c r="G55" s="61">
        <f>SUM(G47:G54)</f>
        <v>0</v>
      </c>
      <c r="H55" s="61">
        <f>SUM(H47:H54)</f>
        <v>0</v>
      </c>
      <c r="I55" s="61"/>
      <c r="J55" s="61">
        <f>SUM(J47:J54)</f>
        <v>0</v>
      </c>
      <c r="K55" s="8"/>
    </row>
    <row r="56" spans="2:11" s="6" customFormat="1" ht="24.75" customHeight="1">
      <c r="B56" s="10"/>
      <c r="C56" s="161" t="s">
        <v>48</v>
      </c>
      <c r="D56" s="161"/>
      <c r="E56" s="47" t="s">
        <v>27</v>
      </c>
      <c r="F56" s="48"/>
      <c r="G56" s="48"/>
      <c r="H56" s="49"/>
      <c r="I56" s="50"/>
      <c r="J56" s="36">
        <f t="shared" ref="J56:J63" si="4">H56*I56</f>
        <v>0</v>
      </c>
      <c r="K56" s="8"/>
    </row>
    <row r="57" spans="2:11" s="6" customFormat="1" ht="24.75" customHeight="1">
      <c r="B57" s="10"/>
      <c r="C57" s="64"/>
      <c r="D57" s="65"/>
      <c r="E57" s="47" t="s">
        <v>28</v>
      </c>
      <c r="F57" s="48"/>
      <c r="G57" s="48"/>
      <c r="H57" s="49"/>
      <c r="I57" s="50"/>
      <c r="J57" s="36">
        <f t="shared" si="4"/>
        <v>0</v>
      </c>
      <c r="K57" s="8"/>
    </row>
    <row r="58" spans="2:11" s="6" customFormat="1" ht="24.75" customHeight="1">
      <c r="B58" s="10"/>
      <c r="C58" s="64"/>
      <c r="D58" s="65"/>
      <c r="E58" s="47" t="s">
        <v>29</v>
      </c>
      <c r="F58" s="48"/>
      <c r="G58" s="48"/>
      <c r="H58" s="49"/>
      <c r="I58" s="50"/>
      <c r="J58" s="36">
        <f t="shared" si="4"/>
        <v>0</v>
      </c>
      <c r="K58" s="8"/>
    </row>
    <row r="59" spans="2:11" s="6" customFormat="1" ht="24.6" customHeight="1">
      <c r="B59" s="10"/>
      <c r="C59" s="64"/>
      <c r="D59" s="65"/>
      <c r="E59" s="47" t="s">
        <v>30</v>
      </c>
      <c r="F59" s="48"/>
      <c r="G59" s="48"/>
      <c r="H59" s="49"/>
      <c r="I59" s="50"/>
      <c r="J59" s="36">
        <f t="shared" si="4"/>
        <v>0</v>
      </c>
      <c r="K59" s="8"/>
    </row>
    <row r="60" spans="2:11" s="6" customFormat="1" ht="24.75" customHeight="1">
      <c r="B60" s="10"/>
      <c r="C60" s="64"/>
      <c r="D60" s="65"/>
      <c r="E60" s="47" t="s">
        <v>31</v>
      </c>
      <c r="F60" s="48"/>
      <c r="G60" s="48"/>
      <c r="H60" s="49"/>
      <c r="I60" s="50"/>
      <c r="J60" s="36">
        <f t="shared" si="4"/>
        <v>0</v>
      </c>
      <c r="K60" s="8"/>
    </row>
    <row r="61" spans="2:11" s="6" customFormat="1" ht="24.75" customHeight="1">
      <c r="B61" s="10"/>
      <c r="C61" s="64"/>
      <c r="D61" s="65"/>
      <c r="E61" s="47" t="s">
        <v>32</v>
      </c>
      <c r="F61" s="48"/>
      <c r="G61" s="48"/>
      <c r="H61" s="49"/>
      <c r="I61" s="50"/>
      <c r="J61" s="36">
        <f t="shared" si="4"/>
        <v>0</v>
      </c>
      <c r="K61" s="8"/>
    </row>
    <row r="62" spans="2:11" s="6" customFormat="1" ht="24.75" customHeight="1">
      <c r="B62" s="10"/>
      <c r="C62" s="64"/>
      <c r="D62" s="65"/>
      <c r="E62" s="47" t="s">
        <v>33</v>
      </c>
      <c r="F62" s="48"/>
      <c r="G62" s="48"/>
      <c r="H62" s="49"/>
      <c r="I62" s="50"/>
      <c r="J62" s="36">
        <f t="shared" si="4"/>
        <v>0</v>
      </c>
      <c r="K62" s="8"/>
    </row>
    <row r="63" spans="2:11" s="6" customFormat="1" ht="24.75" customHeight="1">
      <c r="B63" s="10"/>
      <c r="C63" s="64"/>
      <c r="D63" s="65"/>
      <c r="E63" s="53" t="s">
        <v>46</v>
      </c>
      <c r="F63" s="54"/>
      <c r="G63" s="54"/>
      <c r="H63" s="55"/>
      <c r="I63" s="56"/>
      <c r="J63" s="57">
        <f t="shared" si="4"/>
        <v>0</v>
      </c>
      <c r="K63" s="8"/>
    </row>
    <row r="64" spans="2:11" s="6" customFormat="1" ht="24.75" customHeight="1">
      <c r="B64" s="10"/>
      <c r="C64" s="64"/>
      <c r="D64" s="65"/>
      <c r="E64" s="60" t="s">
        <v>35</v>
      </c>
      <c r="F64" s="61">
        <f>SUM(F56:F63)</f>
        <v>0</v>
      </c>
      <c r="G64" s="61">
        <f>SUM(G56:G63)</f>
        <v>0</v>
      </c>
      <c r="H64" s="61">
        <f>SUM(H56:H63)</f>
        <v>0</v>
      </c>
      <c r="I64" s="61"/>
      <c r="J64" s="61">
        <f>SUM(J56:J63)</f>
        <v>0</v>
      </c>
      <c r="K64" s="8"/>
    </row>
    <row r="65" spans="2:11" s="6" customFormat="1" ht="24.75" customHeight="1">
      <c r="B65" s="10"/>
      <c r="C65" s="161" t="s">
        <v>49</v>
      </c>
      <c r="D65" s="161"/>
      <c r="E65" s="47" t="s">
        <v>27</v>
      </c>
      <c r="F65" s="48">
        <v>0</v>
      </c>
      <c r="G65" s="48">
        <v>0</v>
      </c>
      <c r="H65" s="49"/>
      <c r="I65" s="50"/>
      <c r="J65" s="36">
        <f t="shared" ref="J65:J72" si="5">H65*I65</f>
        <v>0</v>
      </c>
      <c r="K65" s="8"/>
    </row>
    <row r="66" spans="2:11" s="6" customFormat="1" ht="24.75" customHeight="1">
      <c r="B66" s="10"/>
      <c r="C66" s="64"/>
      <c r="D66" s="65"/>
      <c r="E66" s="47" t="s">
        <v>28</v>
      </c>
      <c r="F66" s="48"/>
      <c r="G66" s="48"/>
      <c r="H66" s="49"/>
      <c r="I66" s="50"/>
      <c r="J66" s="36">
        <f t="shared" si="5"/>
        <v>0</v>
      </c>
      <c r="K66" s="8"/>
    </row>
    <row r="67" spans="2:11" s="6" customFormat="1" ht="24.75" customHeight="1">
      <c r="B67" s="10"/>
      <c r="C67" s="64"/>
      <c r="D67" s="65"/>
      <c r="E67" s="47" t="s">
        <v>29</v>
      </c>
      <c r="F67" s="48"/>
      <c r="G67" s="48"/>
      <c r="H67" s="49"/>
      <c r="I67" s="50"/>
      <c r="J67" s="36">
        <f t="shared" si="5"/>
        <v>0</v>
      </c>
      <c r="K67" s="8"/>
    </row>
    <row r="68" spans="2:11" s="6" customFormat="1" ht="24.75" customHeight="1">
      <c r="B68" s="10"/>
      <c r="C68" s="64"/>
      <c r="D68" s="65"/>
      <c r="E68" s="47" t="s">
        <v>30</v>
      </c>
      <c r="F68" s="48"/>
      <c r="G68" s="48"/>
      <c r="H68" s="49"/>
      <c r="I68" s="50"/>
      <c r="J68" s="36">
        <f t="shared" si="5"/>
        <v>0</v>
      </c>
      <c r="K68" s="8"/>
    </row>
    <row r="69" spans="2:11" s="6" customFormat="1" ht="24.75" customHeight="1">
      <c r="B69" s="10"/>
      <c r="C69" s="64"/>
      <c r="D69" s="65"/>
      <c r="E69" s="47" t="s">
        <v>31</v>
      </c>
      <c r="F69" s="48"/>
      <c r="G69" s="48"/>
      <c r="H69" s="49"/>
      <c r="I69" s="50"/>
      <c r="J69" s="36">
        <f t="shared" si="5"/>
        <v>0</v>
      </c>
      <c r="K69" s="8"/>
    </row>
    <row r="70" spans="2:11" s="6" customFormat="1" ht="24.75" customHeight="1">
      <c r="B70" s="10"/>
      <c r="C70" s="64"/>
      <c r="D70" s="65"/>
      <c r="E70" s="47" t="s">
        <v>32</v>
      </c>
      <c r="F70" s="48"/>
      <c r="G70" s="48"/>
      <c r="H70" s="49"/>
      <c r="I70" s="50"/>
      <c r="J70" s="36">
        <f t="shared" si="5"/>
        <v>0</v>
      </c>
      <c r="K70" s="8"/>
    </row>
    <row r="71" spans="2:11" s="6" customFormat="1" ht="24.75" customHeight="1">
      <c r="B71" s="10"/>
      <c r="C71" s="64"/>
      <c r="D71" s="65"/>
      <c r="E71" s="47" t="s">
        <v>33</v>
      </c>
      <c r="F71" s="48"/>
      <c r="G71" s="48"/>
      <c r="H71" s="49"/>
      <c r="I71" s="50"/>
      <c r="J71" s="36">
        <f t="shared" si="5"/>
        <v>0</v>
      </c>
      <c r="K71" s="8"/>
    </row>
    <row r="72" spans="2:11" s="6" customFormat="1" ht="24.75" customHeight="1">
      <c r="B72" s="10"/>
      <c r="C72" s="64"/>
      <c r="D72" s="65"/>
      <c r="E72" s="53" t="s">
        <v>46</v>
      </c>
      <c r="F72" s="54"/>
      <c r="G72" s="54"/>
      <c r="H72" s="55"/>
      <c r="I72" s="56"/>
      <c r="J72" s="57">
        <f t="shared" si="5"/>
        <v>0</v>
      </c>
      <c r="K72" s="8"/>
    </row>
    <row r="73" spans="2:11" s="6" customFormat="1" ht="24.75" customHeight="1">
      <c r="B73" s="10"/>
      <c r="C73" s="64"/>
      <c r="D73" s="65"/>
      <c r="E73" s="60" t="s">
        <v>35</v>
      </c>
      <c r="F73" s="61">
        <f>SUM(F65:F72)</f>
        <v>0</v>
      </c>
      <c r="G73" s="61">
        <f>SUM(G65:G72)</f>
        <v>0</v>
      </c>
      <c r="H73" s="61">
        <f>SUM(H65:H72)</f>
        <v>0</v>
      </c>
      <c r="I73" s="61"/>
      <c r="J73" s="61">
        <f>SUM(J65:J72)</f>
        <v>0</v>
      </c>
      <c r="K73" s="8"/>
    </row>
    <row r="74" spans="2:11" s="6" customFormat="1" ht="24.75" customHeight="1">
      <c r="B74" s="10"/>
      <c r="C74" s="161" t="s">
        <v>50</v>
      </c>
      <c r="D74" s="161"/>
      <c r="E74" s="47" t="s">
        <v>27</v>
      </c>
      <c r="F74" s="48"/>
      <c r="G74" s="48"/>
      <c r="H74" s="49"/>
      <c r="I74" s="50"/>
      <c r="J74" s="36">
        <f t="shared" ref="J74:J81" si="6">H74*I74</f>
        <v>0</v>
      </c>
      <c r="K74" s="8"/>
    </row>
    <row r="75" spans="2:11" s="6" customFormat="1" ht="24.75" customHeight="1">
      <c r="B75" s="10"/>
      <c r="C75" s="64"/>
      <c r="D75" s="65"/>
      <c r="E75" s="47" t="s">
        <v>28</v>
      </c>
      <c r="F75" s="48"/>
      <c r="G75" s="48"/>
      <c r="H75" s="49"/>
      <c r="I75" s="50"/>
      <c r="J75" s="36">
        <f t="shared" si="6"/>
        <v>0</v>
      </c>
      <c r="K75" s="8"/>
    </row>
    <row r="76" spans="2:11" s="6" customFormat="1" ht="24.75" customHeight="1">
      <c r="B76" s="10"/>
      <c r="C76" s="64"/>
      <c r="D76" s="65"/>
      <c r="E76" s="47" t="s">
        <v>29</v>
      </c>
      <c r="F76" s="48"/>
      <c r="G76" s="48"/>
      <c r="H76" s="49"/>
      <c r="I76" s="50"/>
      <c r="J76" s="36">
        <f t="shared" si="6"/>
        <v>0</v>
      </c>
      <c r="K76" s="8"/>
    </row>
    <row r="77" spans="2:11" s="6" customFormat="1" ht="24.6" customHeight="1">
      <c r="B77" s="10"/>
      <c r="C77" s="64"/>
      <c r="D77" s="65"/>
      <c r="E77" s="47" t="s">
        <v>30</v>
      </c>
      <c r="F77" s="48"/>
      <c r="G77" s="48"/>
      <c r="H77" s="49"/>
      <c r="I77" s="50"/>
      <c r="J77" s="36">
        <f t="shared" si="6"/>
        <v>0</v>
      </c>
      <c r="K77" s="8"/>
    </row>
    <row r="78" spans="2:11" s="6" customFormat="1" ht="24.75" customHeight="1">
      <c r="B78" s="10"/>
      <c r="C78" s="64"/>
      <c r="D78" s="65"/>
      <c r="E78" s="47" t="s">
        <v>31</v>
      </c>
      <c r="F78" s="48"/>
      <c r="G78" s="48"/>
      <c r="H78" s="49"/>
      <c r="I78" s="50"/>
      <c r="J78" s="36">
        <f t="shared" si="6"/>
        <v>0</v>
      </c>
      <c r="K78" s="8"/>
    </row>
    <row r="79" spans="2:11" s="6" customFormat="1" ht="24.75" customHeight="1">
      <c r="B79" s="10"/>
      <c r="C79" s="64"/>
      <c r="D79" s="65"/>
      <c r="E79" s="47" t="s">
        <v>32</v>
      </c>
      <c r="F79" s="48"/>
      <c r="G79" s="48"/>
      <c r="H79" s="49"/>
      <c r="I79" s="50"/>
      <c r="J79" s="36">
        <f t="shared" si="6"/>
        <v>0</v>
      </c>
      <c r="K79" s="8"/>
    </row>
    <row r="80" spans="2:11" s="6" customFormat="1" ht="24.75" customHeight="1">
      <c r="B80" s="10"/>
      <c r="C80" s="64"/>
      <c r="D80" s="65"/>
      <c r="E80" s="47" t="s">
        <v>33</v>
      </c>
      <c r="F80" s="48"/>
      <c r="G80" s="48"/>
      <c r="H80" s="49"/>
      <c r="I80" s="50"/>
      <c r="J80" s="36">
        <f t="shared" si="6"/>
        <v>0</v>
      </c>
      <c r="K80" s="8"/>
    </row>
    <row r="81" spans="2:11" s="6" customFormat="1" ht="24.75" customHeight="1">
      <c r="B81" s="10"/>
      <c r="C81" s="64"/>
      <c r="D81" s="65"/>
      <c r="E81" s="53" t="s">
        <v>46</v>
      </c>
      <c r="F81" s="54"/>
      <c r="G81" s="54"/>
      <c r="H81" s="55"/>
      <c r="I81" s="56"/>
      <c r="J81" s="57">
        <f t="shared" si="6"/>
        <v>0</v>
      </c>
      <c r="K81" s="8"/>
    </row>
    <row r="82" spans="2:11" s="6" customFormat="1" ht="24.75" customHeight="1">
      <c r="B82" s="10"/>
      <c r="C82" s="64"/>
      <c r="D82" s="65"/>
      <c r="E82" s="60" t="s">
        <v>35</v>
      </c>
      <c r="F82" s="61">
        <f>SUM(F74:F81)</f>
        <v>0</v>
      </c>
      <c r="G82" s="61">
        <f>SUM(G74:G81)</f>
        <v>0</v>
      </c>
      <c r="H82" s="61">
        <f>SUM(H74:H81)</f>
        <v>0</v>
      </c>
      <c r="I82" s="61"/>
      <c r="J82" s="61">
        <f>SUM(J74:J81)</f>
        <v>0</v>
      </c>
      <c r="K82" s="8"/>
    </row>
    <row r="83" spans="2:11" s="6" customFormat="1" ht="24.75" customHeight="1">
      <c r="B83" s="10"/>
      <c r="C83" s="161" t="s">
        <v>51</v>
      </c>
      <c r="D83" s="161"/>
      <c r="E83" s="47" t="s">
        <v>27</v>
      </c>
      <c r="F83" s="48">
        <f>1500+1500+1000+500</f>
        <v>4500</v>
      </c>
      <c r="G83" s="48">
        <v>4500</v>
      </c>
      <c r="H83" s="49"/>
      <c r="I83" s="50"/>
      <c r="J83" s="36">
        <f t="shared" ref="J83:J90" si="7">H83*I83</f>
        <v>0</v>
      </c>
      <c r="K83" s="8"/>
    </row>
    <row r="84" spans="2:11" s="6" customFormat="1" ht="24.75" customHeight="1">
      <c r="B84" s="10"/>
      <c r="C84" s="64"/>
      <c r="D84" s="65"/>
      <c r="E84" s="47" t="s">
        <v>28</v>
      </c>
      <c r="F84" s="48"/>
      <c r="G84" s="48"/>
      <c r="H84" s="49"/>
      <c r="I84" s="50"/>
      <c r="J84" s="36">
        <f t="shared" si="7"/>
        <v>0</v>
      </c>
      <c r="K84" s="8"/>
    </row>
    <row r="85" spans="2:11" s="6" customFormat="1" ht="24.75" customHeight="1">
      <c r="B85" s="10"/>
      <c r="C85" s="64"/>
      <c r="D85" s="65"/>
      <c r="E85" s="47" t="s">
        <v>29</v>
      </c>
      <c r="F85" s="48"/>
      <c r="G85" s="48"/>
      <c r="H85" s="49"/>
      <c r="I85" s="50"/>
      <c r="J85" s="36">
        <f t="shared" si="7"/>
        <v>0</v>
      </c>
      <c r="K85" s="8"/>
    </row>
    <row r="86" spans="2:11" s="6" customFormat="1" ht="24.75" customHeight="1">
      <c r="B86" s="10"/>
      <c r="C86" s="64"/>
      <c r="D86" s="65"/>
      <c r="E86" s="47" t="s">
        <v>30</v>
      </c>
      <c r="F86" s="48"/>
      <c r="G86" s="48"/>
      <c r="H86" s="49"/>
      <c r="I86" s="50"/>
      <c r="J86" s="36">
        <f t="shared" si="7"/>
        <v>0</v>
      </c>
      <c r="K86" s="8"/>
    </row>
    <row r="87" spans="2:11" s="6" customFormat="1" ht="24.75" customHeight="1">
      <c r="B87" s="10"/>
      <c r="C87" s="64"/>
      <c r="D87" s="65"/>
      <c r="E87" s="47" t="s">
        <v>31</v>
      </c>
      <c r="F87" s="48"/>
      <c r="G87" s="48"/>
      <c r="H87" s="49"/>
      <c r="I87" s="50"/>
      <c r="J87" s="36">
        <f t="shared" si="7"/>
        <v>0</v>
      </c>
      <c r="K87" s="8"/>
    </row>
    <row r="88" spans="2:11" s="6" customFormat="1" ht="24.75" customHeight="1">
      <c r="B88" s="10"/>
      <c r="C88" s="64"/>
      <c r="D88" s="65"/>
      <c r="E88" s="47" t="s">
        <v>32</v>
      </c>
      <c r="F88" s="48"/>
      <c r="G88" s="48"/>
      <c r="H88" s="49"/>
      <c r="I88" s="50"/>
      <c r="J88" s="36">
        <f t="shared" si="7"/>
        <v>0</v>
      </c>
      <c r="K88" s="8"/>
    </row>
    <row r="89" spans="2:11" s="6" customFormat="1" ht="24.75" customHeight="1">
      <c r="B89" s="10"/>
      <c r="C89" s="64"/>
      <c r="D89" s="65"/>
      <c r="E89" s="47" t="s">
        <v>33</v>
      </c>
      <c r="F89" s="48"/>
      <c r="G89" s="48"/>
      <c r="H89" s="49"/>
      <c r="I89" s="50"/>
      <c r="J89" s="36">
        <f t="shared" si="7"/>
        <v>0</v>
      </c>
      <c r="K89" s="8"/>
    </row>
    <row r="90" spans="2:11" s="6" customFormat="1" ht="24.75" customHeight="1">
      <c r="B90" s="10"/>
      <c r="C90" s="64"/>
      <c r="D90" s="65"/>
      <c r="E90" s="53" t="s">
        <v>46</v>
      </c>
      <c r="F90" s="54"/>
      <c r="G90" s="54"/>
      <c r="H90" s="55"/>
      <c r="I90" s="56"/>
      <c r="J90" s="57">
        <f t="shared" si="7"/>
        <v>0</v>
      </c>
      <c r="K90" s="8"/>
    </row>
    <row r="91" spans="2:11" s="6" customFormat="1" ht="24.75" customHeight="1">
      <c r="B91" s="10"/>
      <c r="C91" s="64"/>
      <c r="D91" s="65"/>
      <c r="E91" s="60" t="s">
        <v>35</v>
      </c>
      <c r="F91" s="61">
        <f>SUM(F83:F90)</f>
        <v>4500</v>
      </c>
      <c r="G91" s="61">
        <f>SUM(G83:G90)</f>
        <v>4500</v>
      </c>
      <c r="H91" s="61">
        <f>SUM(H83:H90)</f>
        <v>0</v>
      </c>
      <c r="I91" s="61"/>
      <c r="J91" s="61">
        <f>SUM(J83:J90)</f>
        <v>0</v>
      </c>
      <c r="K91" s="8"/>
    </row>
    <row r="92" spans="2:11" s="6" customFormat="1" ht="24.75" customHeight="1">
      <c r="B92" s="10"/>
      <c r="C92" s="161" t="s">
        <v>52</v>
      </c>
      <c r="D92" s="161"/>
      <c r="E92" s="47" t="s">
        <v>27</v>
      </c>
      <c r="F92" s="66">
        <v>486.93</v>
      </c>
      <c r="G92" s="66">
        <v>486.93</v>
      </c>
      <c r="H92" s="49"/>
      <c r="I92" s="50"/>
      <c r="J92" s="36">
        <f t="shared" ref="J92:J99" si="8">H92*I92</f>
        <v>0</v>
      </c>
      <c r="K92" s="8"/>
    </row>
    <row r="93" spans="2:11" s="6" customFormat="1" ht="24.75" customHeight="1">
      <c r="B93" s="10"/>
      <c r="C93" s="64"/>
      <c r="D93" s="65"/>
      <c r="E93" s="47" t="s">
        <v>28</v>
      </c>
      <c r="F93" s="48"/>
      <c r="G93" s="48"/>
      <c r="H93" s="49"/>
      <c r="I93" s="50"/>
      <c r="J93" s="36">
        <f t="shared" si="8"/>
        <v>0</v>
      </c>
      <c r="K93" s="8"/>
    </row>
    <row r="94" spans="2:11" s="6" customFormat="1" ht="24.75" customHeight="1">
      <c r="B94" s="10"/>
      <c r="C94" s="64"/>
      <c r="D94" s="65"/>
      <c r="E94" s="47" t="s">
        <v>29</v>
      </c>
      <c r="F94" s="48"/>
      <c r="G94" s="48"/>
      <c r="H94" s="49"/>
      <c r="I94" s="50"/>
      <c r="J94" s="36">
        <f t="shared" si="8"/>
        <v>0</v>
      </c>
      <c r="K94" s="8"/>
    </row>
    <row r="95" spans="2:11" s="6" customFormat="1" ht="24.75" customHeight="1">
      <c r="B95" s="10"/>
      <c r="C95" s="64"/>
      <c r="D95" s="65"/>
      <c r="E95" s="47" t="s">
        <v>30</v>
      </c>
      <c r="F95" s="48"/>
      <c r="G95" s="48"/>
      <c r="H95" s="49"/>
      <c r="I95" s="50"/>
      <c r="J95" s="36">
        <f t="shared" si="8"/>
        <v>0</v>
      </c>
      <c r="K95" s="8"/>
    </row>
    <row r="96" spans="2:11" s="6" customFormat="1" ht="24.75" customHeight="1">
      <c r="B96" s="10"/>
      <c r="C96" s="64"/>
      <c r="D96" s="65"/>
      <c r="E96" s="47" t="s">
        <v>31</v>
      </c>
      <c r="F96" s="48"/>
      <c r="G96" s="48"/>
      <c r="H96" s="49"/>
      <c r="I96" s="50"/>
      <c r="J96" s="36">
        <f t="shared" si="8"/>
        <v>0</v>
      </c>
      <c r="K96" s="8"/>
    </row>
    <row r="97" spans="2:11" s="6" customFormat="1" ht="24.75" customHeight="1">
      <c r="B97" s="10"/>
      <c r="C97" s="64"/>
      <c r="D97" s="65"/>
      <c r="E97" s="47" t="s">
        <v>32</v>
      </c>
      <c r="F97" s="48"/>
      <c r="G97" s="48"/>
      <c r="H97" s="49"/>
      <c r="I97" s="50"/>
      <c r="J97" s="36">
        <f t="shared" si="8"/>
        <v>0</v>
      </c>
      <c r="K97" s="8"/>
    </row>
    <row r="98" spans="2:11" s="6" customFormat="1" ht="24.75" customHeight="1">
      <c r="B98" s="10"/>
      <c r="C98" s="64"/>
      <c r="D98" s="65"/>
      <c r="E98" s="47" t="s">
        <v>33</v>
      </c>
      <c r="F98" s="48"/>
      <c r="G98" s="48"/>
      <c r="H98" s="49"/>
      <c r="I98" s="50"/>
      <c r="J98" s="36">
        <f t="shared" si="8"/>
        <v>0</v>
      </c>
      <c r="K98" s="8"/>
    </row>
    <row r="99" spans="2:11" s="6" customFormat="1" ht="24.75" customHeight="1">
      <c r="B99" s="10"/>
      <c r="C99" s="64"/>
      <c r="D99" s="65"/>
      <c r="E99" s="53" t="s">
        <v>46</v>
      </c>
      <c r="F99" s="54"/>
      <c r="G99" s="54"/>
      <c r="H99" s="55"/>
      <c r="I99" s="56"/>
      <c r="J99" s="57">
        <f t="shared" si="8"/>
        <v>0</v>
      </c>
      <c r="K99" s="8"/>
    </row>
    <row r="100" spans="2:11" s="6" customFormat="1" ht="24.75" customHeight="1">
      <c r="B100" s="10"/>
      <c r="C100" s="64"/>
      <c r="D100" s="65"/>
      <c r="E100" s="60" t="s">
        <v>35</v>
      </c>
      <c r="F100" s="61">
        <f>SUM(F92:F99)</f>
        <v>486.93</v>
      </c>
      <c r="G100" s="61">
        <f>SUM(G92:G99)</f>
        <v>486.93</v>
      </c>
      <c r="H100" s="61">
        <f>SUM(H92:H99)</f>
        <v>0</v>
      </c>
      <c r="I100" s="61"/>
      <c r="J100" s="61">
        <f>SUM(J92:J99)</f>
        <v>0</v>
      </c>
      <c r="K100" s="8"/>
    </row>
    <row r="101" spans="2:11" s="6" customFormat="1" ht="24.75" customHeight="1">
      <c r="B101" s="10"/>
      <c r="C101" s="161" t="s">
        <v>53</v>
      </c>
      <c r="D101" s="161"/>
      <c r="E101" s="47" t="s">
        <v>27</v>
      </c>
      <c r="F101" s="48"/>
      <c r="G101" s="48"/>
      <c r="H101" s="49"/>
      <c r="I101" s="50"/>
      <c r="J101" s="36">
        <f t="shared" ref="J101:J108" si="9">H101*I101</f>
        <v>0</v>
      </c>
      <c r="K101" s="8"/>
    </row>
    <row r="102" spans="2:11" s="6" customFormat="1" ht="24.75" customHeight="1">
      <c r="B102" s="10"/>
      <c r="C102" s="64"/>
      <c r="D102" s="65"/>
      <c r="E102" s="47" t="s">
        <v>28</v>
      </c>
      <c r="F102" s="48"/>
      <c r="G102" s="48"/>
      <c r="H102" s="49"/>
      <c r="I102" s="50"/>
      <c r="J102" s="36">
        <f t="shared" si="9"/>
        <v>0</v>
      </c>
      <c r="K102" s="8"/>
    </row>
    <row r="103" spans="2:11" s="6" customFormat="1" ht="24.75" customHeight="1">
      <c r="B103" s="10"/>
      <c r="C103" s="64"/>
      <c r="D103" s="65"/>
      <c r="E103" s="47" t="s">
        <v>29</v>
      </c>
      <c r="F103" s="48"/>
      <c r="G103" s="48"/>
      <c r="H103" s="49"/>
      <c r="I103" s="50"/>
      <c r="J103" s="36">
        <f t="shared" si="9"/>
        <v>0</v>
      </c>
      <c r="K103" s="8"/>
    </row>
    <row r="104" spans="2:11" s="6" customFormat="1" ht="24.75" customHeight="1">
      <c r="B104" s="10"/>
      <c r="C104" s="64"/>
      <c r="D104" s="65"/>
      <c r="E104" s="47" t="s">
        <v>30</v>
      </c>
      <c r="F104" s="48"/>
      <c r="G104" s="48"/>
      <c r="H104" s="49"/>
      <c r="I104" s="50"/>
      <c r="J104" s="36">
        <f t="shared" si="9"/>
        <v>0</v>
      </c>
      <c r="K104" s="8"/>
    </row>
    <row r="105" spans="2:11" s="6" customFormat="1" ht="24.75" customHeight="1">
      <c r="B105" s="10"/>
      <c r="C105" s="64"/>
      <c r="D105" s="65"/>
      <c r="E105" s="47" t="s">
        <v>31</v>
      </c>
      <c r="F105" s="48"/>
      <c r="G105" s="48"/>
      <c r="H105" s="49"/>
      <c r="I105" s="50"/>
      <c r="J105" s="36">
        <f t="shared" si="9"/>
        <v>0</v>
      </c>
      <c r="K105" s="8"/>
    </row>
    <row r="106" spans="2:11" s="6" customFormat="1" ht="24.75" customHeight="1">
      <c r="B106" s="10"/>
      <c r="C106" s="64"/>
      <c r="D106" s="65"/>
      <c r="E106" s="47" t="s">
        <v>32</v>
      </c>
      <c r="F106" s="48"/>
      <c r="G106" s="48"/>
      <c r="H106" s="49"/>
      <c r="I106" s="50"/>
      <c r="J106" s="36">
        <f t="shared" si="9"/>
        <v>0</v>
      </c>
      <c r="K106" s="8"/>
    </row>
    <row r="107" spans="2:11" s="6" customFormat="1" ht="24.75" customHeight="1">
      <c r="B107" s="10"/>
      <c r="C107" s="64"/>
      <c r="D107" s="65"/>
      <c r="E107" s="47" t="s">
        <v>33</v>
      </c>
      <c r="F107" s="48"/>
      <c r="G107" s="48"/>
      <c r="H107" s="49"/>
      <c r="I107" s="50"/>
      <c r="J107" s="36">
        <f t="shared" si="9"/>
        <v>0</v>
      </c>
      <c r="K107" s="8"/>
    </row>
    <row r="108" spans="2:11" s="6" customFormat="1" ht="24.75" customHeight="1">
      <c r="B108" s="10"/>
      <c r="C108" s="64"/>
      <c r="D108" s="65"/>
      <c r="E108" s="53" t="s">
        <v>46</v>
      </c>
      <c r="F108" s="54"/>
      <c r="G108" s="54"/>
      <c r="H108" s="55"/>
      <c r="I108" s="56"/>
      <c r="J108" s="57">
        <f t="shared" si="9"/>
        <v>0</v>
      </c>
      <c r="K108" s="8"/>
    </row>
    <row r="109" spans="2:11" s="6" customFormat="1" ht="24.75" customHeight="1">
      <c r="B109" s="10"/>
      <c r="C109" s="67"/>
      <c r="D109" s="68"/>
      <c r="E109" s="69" t="s">
        <v>35</v>
      </c>
      <c r="F109" s="61">
        <f>SUM(F101:F108)</f>
        <v>0</v>
      </c>
      <c r="G109" s="61">
        <f>SUM(G101:G108)</f>
        <v>0</v>
      </c>
      <c r="H109" s="61">
        <f>SUM(H101:H108)</f>
        <v>0</v>
      </c>
      <c r="I109" s="61"/>
      <c r="J109" s="61">
        <f>SUM(J101:J108)</f>
        <v>0</v>
      </c>
      <c r="K109" s="8"/>
    </row>
    <row r="110" spans="2:11">
      <c r="B110" s="10"/>
      <c r="C110" s="10"/>
      <c r="D110" s="10"/>
      <c r="E110" s="10"/>
      <c r="F110" s="10"/>
      <c r="G110" s="10"/>
      <c r="H110" s="10"/>
      <c r="I110" s="10"/>
      <c r="J110" s="10"/>
      <c r="K110" s="8"/>
    </row>
    <row r="111" spans="2:11" s="6" customFormat="1" ht="18" customHeight="1">
      <c r="B111" s="10"/>
      <c r="C111" s="12" t="s">
        <v>54</v>
      </c>
      <c r="D111" s="13"/>
      <c r="E111" s="13"/>
      <c r="F111" s="13"/>
      <c r="G111" s="13"/>
      <c r="H111" s="13"/>
      <c r="I111" s="13"/>
      <c r="J111" s="13"/>
      <c r="K111" s="8"/>
    </row>
    <row r="112" spans="2:11" s="6" customFormat="1" ht="18" customHeight="1">
      <c r="B112" s="10"/>
      <c r="C112" s="21"/>
      <c r="D112" s="21"/>
      <c r="E112" s="21"/>
      <c r="F112" s="21"/>
      <c r="G112" s="21"/>
      <c r="H112" s="21"/>
      <c r="I112" s="21"/>
      <c r="J112" s="21"/>
      <c r="K112" s="8"/>
    </row>
    <row r="113" spans="2:11" s="6" customFormat="1" ht="5.25" customHeight="1">
      <c r="B113" s="10"/>
      <c r="C113" s="11"/>
      <c r="D113" s="11"/>
      <c r="E113" s="11"/>
      <c r="F113" s="11"/>
      <c r="G113" s="11"/>
      <c r="H113" s="11"/>
      <c r="I113" s="21"/>
      <c r="J113" s="21"/>
      <c r="K113" s="8"/>
    </row>
    <row r="114" spans="2:11" s="6" customFormat="1" ht="48.6" customHeight="1">
      <c r="B114" s="10"/>
      <c r="C114" s="22"/>
      <c r="D114" s="22" t="s">
        <v>20</v>
      </c>
      <c r="E114" s="22" t="s">
        <v>21</v>
      </c>
      <c r="F114" s="23" t="s">
        <v>55</v>
      </c>
      <c r="G114" s="23" t="s">
        <v>56</v>
      </c>
      <c r="H114" s="8"/>
      <c r="I114" s="8"/>
      <c r="J114" s="8"/>
      <c r="K114" s="8"/>
    </row>
    <row r="115" spans="2:11" s="6" customFormat="1" ht="17.25" customHeight="1">
      <c r="B115" s="10"/>
      <c r="C115" s="24" t="s">
        <v>27</v>
      </c>
      <c r="D115" s="25" t="s">
        <v>9</v>
      </c>
      <c r="E115" s="25">
        <v>600076091</v>
      </c>
      <c r="F115" s="26">
        <v>6250</v>
      </c>
      <c r="G115" s="26">
        <f>3750+6250+12500</f>
        <v>22500</v>
      </c>
      <c r="H115" s="8"/>
      <c r="I115" s="8"/>
      <c r="J115" s="8"/>
      <c r="K115" s="8"/>
    </row>
    <row r="116" spans="2:11" s="6" customFormat="1" ht="17.25" customHeight="1">
      <c r="B116" s="10"/>
      <c r="C116" s="30" t="s">
        <v>28</v>
      </c>
      <c r="D116" s="31"/>
      <c r="E116" s="32"/>
      <c r="F116" s="33"/>
      <c r="G116" s="33"/>
      <c r="H116" s="8"/>
      <c r="I116" s="8"/>
      <c r="J116" s="8"/>
      <c r="K116" s="8"/>
    </row>
    <row r="117" spans="2:11" s="6" customFormat="1" ht="17.25" customHeight="1">
      <c r="B117" s="10"/>
      <c r="C117" s="30" t="s">
        <v>29</v>
      </c>
      <c r="D117" s="31"/>
      <c r="E117" s="32"/>
      <c r="F117" s="33"/>
      <c r="G117" s="33"/>
      <c r="H117" s="8"/>
      <c r="I117" s="8"/>
      <c r="J117" s="8"/>
      <c r="K117" s="8"/>
    </row>
    <row r="118" spans="2:11" s="6" customFormat="1" ht="17.25" customHeight="1">
      <c r="B118" s="10"/>
      <c r="C118" s="30" t="s">
        <v>30</v>
      </c>
      <c r="D118" s="31"/>
      <c r="E118" s="32"/>
      <c r="F118" s="33"/>
      <c r="G118" s="33"/>
      <c r="H118" s="8"/>
      <c r="I118" s="8"/>
      <c r="J118" s="8"/>
      <c r="K118" s="8"/>
    </row>
    <row r="119" spans="2:11" s="6" customFormat="1" ht="17.25" customHeight="1">
      <c r="B119" s="10"/>
      <c r="C119" s="30" t="s">
        <v>31</v>
      </c>
      <c r="D119" s="31"/>
      <c r="E119" s="32"/>
      <c r="F119" s="33"/>
      <c r="G119" s="33"/>
      <c r="H119" s="8"/>
      <c r="I119" s="8"/>
      <c r="J119" s="8"/>
      <c r="K119" s="8"/>
    </row>
    <row r="120" spans="2:11" s="6" customFormat="1" ht="17.25" customHeight="1">
      <c r="B120" s="10"/>
      <c r="C120" s="30" t="s">
        <v>32</v>
      </c>
      <c r="D120" s="31"/>
      <c r="E120" s="32"/>
      <c r="F120" s="33"/>
      <c r="G120" s="33"/>
      <c r="H120" s="8"/>
      <c r="I120" s="8"/>
      <c r="J120" s="8"/>
      <c r="K120" s="8"/>
    </row>
    <row r="121" spans="2:11" s="6" customFormat="1" ht="17.25" customHeight="1">
      <c r="B121" s="10"/>
      <c r="C121" s="30" t="s">
        <v>33</v>
      </c>
      <c r="D121" s="31"/>
      <c r="E121" s="32"/>
      <c r="F121" s="33"/>
      <c r="G121" s="33"/>
      <c r="H121" s="8"/>
      <c r="I121" s="8"/>
      <c r="J121" s="8"/>
      <c r="K121" s="8"/>
    </row>
    <row r="122" spans="2:11" s="6" customFormat="1" ht="17.25" customHeight="1">
      <c r="B122" s="10"/>
      <c r="C122" s="38" t="s">
        <v>34</v>
      </c>
      <c r="D122" s="39"/>
      <c r="E122" s="40"/>
      <c r="F122" s="33"/>
      <c r="G122" s="33"/>
      <c r="H122" s="8"/>
      <c r="I122" s="8"/>
      <c r="J122" s="8"/>
      <c r="K122" s="8"/>
    </row>
    <row r="123" spans="2:11" s="6" customFormat="1" ht="18" customHeight="1">
      <c r="B123" s="10"/>
      <c r="C123" s="21"/>
      <c r="D123" s="21"/>
      <c r="E123" s="41" t="s">
        <v>35</v>
      </c>
      <c r="F123" s="42">
        <f>+SUM(F115:F122)</f>
        <v>6250</v>
      </c>
      <c r="G123" s="42">
        <f>+SUM(G115:G122)</f>
        <v>22500</v>
      </c>
      <c r="H123" s="8"/>
      <c r="I123" s="8"/>
      <c r="J123" s="8"/>
      <c r="K123" s="8"/>
    </row>
    <row r="124" spans="2:11" s="6" customFormat="1" ht="18" customHeight="1">
      <c r="B124" s="10"/>
      <c r="C124" s="21"/>
      <c r="D124" s="21"/>
      <c r="E124" s="41"/>
      <c r="F124" s="70"/>
      <c r="G124" s="70">
        <v>12500</v>
      </c>
      <c r="H124" s="70"/>
      <c r="I124" s="70"/>
      <c r="J124" s="71"/>
      <c r="K124" s="8"/>
    </row>
    <row r="125" spans="2:11" ht="15" customHeight="1">
      <c r="B125" s="10"/>
      <c r="C125" s="163" t="s">
        <v>57</v>
      </c>
      <c r="D125" s="163"/>
      <c r="E125" s="163"/>
      <c r="F125" s="72" t="s">
        <v>58</v>
      </c>
      <c r="G125" s="73"/>
      <c r="H125" s="74"/>
      <c r="I125" s="74"/>
      <c r="J125" s="10"/>
      <c r="K125" s="8"/>
    </row>
    <row r="126" spans="2:11" ht="24" customHeight="1">
      <c r="B126" s="10"/>
      <c r="C126" s="163"/>
      <c r="D126" s="163"/>
      <c r="E126" s="163"/>
      <c r="F126" s="162"/>
      <c r="G126" s="162"/>
      <c r="H126" s="162"/>
      <c r="I126" s="162"/>
      <c r="J126" s="10"/>
      <c r="K126" s="8"/>
    </row>
    <row r="127" spans="2:11" ht="94.5" customHeight="1">
      <c r="B127" s="10"/>
      <c r="C127" s="10"/>
      <c r="D127" s="10"/>
      <c r="E127" s="10"/>
      <c r="F127" s="162"/>
      <c r="G127" s="162"/>
      <c r="H127" s="162"/>
      <c r="I127" s="162"/>
      <c r="J127" s="10"/>
      <c r="K127" s="8"/>
    </row>
    <row r="128" spans="2:11">
      <c r="B128" s="10"/>
      <c r="C128" s="10"/>
      <c r="D128" s="10"/>
      <c r="E128" s="10"/>
      <c r="F128" s="10"/>
      <c r="G128" s="10"/>
      <c r="H128" s="10"/>
      <c r="I128" s="10"/>
      <c r="J128" s="10"/>
      <c r="K128" s="8"/>
    </row>
    <row r="129" spans="2:11">
      <c r="B129" s="10"/>
      <c r="C129" s="10"/>
      <c r="D129" s="10"/>
      <c r="E129" s="10"/>
      <c r="F129" s="10"/>
      <c r="G129" s="10"/>
      <c r="H129" s="10"/>
      <c r="I129" s="10"/>
      <c r="J129" s="10"/>
      <c r="K129" s="8"/>
    </row>
  </sheetData>
  <mergeCells count="16">
    <mergeCell ref="F126:I127"/>
    <mergeCell ref="C74:D74"/>
    <mergeCell ref="C83:D83"/>
    <mergeCell ref="C92:D92"/>
    <mergeCell ref="C101:D101"/>
    <mergeCell ref="C125:E126"/>
    <mergeCell ref="H19:I19"/>
    <mergeCell ref="C38:D38"/>
    <mergeCell ref="C47:D47"/>
    <mergeCell ref="C56:D56"/>
    <mergeCell ref="C65:D65"/>
    <mergeCell ref="D7:J7"/>
    <mergeCell ref="D9:E9"/>
    <mergeCell ref="D11:J11"/>
    <mergeCell ref="D13:E13"/>
    <mergeCell ref="D15:E15"/>
  </mergeCells>
  <conditionalFormatting sqref="A39:B40">
    <cfRule type="expression" dxfId="146" priority="344">
      <formula>$N$5="S"</formula>
    </cfRule>
  </conditionalFormatting>
  <conditionalFormatting sqref="A41:B43">
    <cfRule type="expression" dxfId="145" priority="112">
      <formula>$N$5="S"</formula>
    </cfRule>
  </conditionalFormatting>
  <conditionalFormatting sqref="A51:B52">
    <cfRule type="expression" dxfId="144" priority="389">
      <formula>$N$5="S"</formula>
    </cfRule>
  </conditionalFormatting>
  <conditionalFormatting sqref="A53:B58">
    <cfRule type="expression" dxfId="143" priority="81">
      <formula>$N$5="S"</formula>
    </cfRule>
  </conditionalFormatting>
  <conditionalFormatting sqref="A60:B61">
    <cfRule type="expression" dxfId="142" priority="417">
      <formula>$N$5="S"</formula>
    </cfRule>
  </conditionalFormatting>
  <conditionalFormatting sqref="A69:B70">
    <cfRule type="expression" dxfId="141" priority="445">
      <formula>$N$5="S"</formula>
    </cfRule>
  </conditionalFormatting>
  <conditionalFormatting sqref="A78:B79">
    <cfRule type="expression" dxfId="140" priority="473">
      <formula>$N$5="S"</formula>
    </cfRule>
  </conditionalFormatting>
  <conditionalFormatting sqref="A87:B88">
    <cfRule type="expression" dxfId="139" priority="501">
      <formula>$N$5="S"</formula>
    </cfRule>
  </conditionalFormatting>
  <conditionalFormatting sqref="A96:B97">
    <cfRule type="expression" dxfId="138" priority="529">
      <formula>$N$5="S"</formula>
    </cfRule>
  </conditionalFormatting>
  <conditionalFormatting sqref="A105:B106">
    <cfRule type="expression" dxfId="137" priority="557">
      <formula>$N$5="S"</formula>
    </cfRule>
  </conditionalFormatting>
  <conditionalFormatting sqref="B37:B38 B47 K47:K50 B50">
    <cfRule type="containsText" dxfId="136" priority="69" operator="containsText" text="Preencha">
      <formula>NOT(ISERROR(SEARCH("Preencha",B37)))</formula>
    </cfRule>
    <cfRule type="cellIs" dxfId="135" priority="70" operator="equal">
      <formula>"Selecione uma opção:"</formula>
    </cfRule>
  </conditionalFormatting>
  <conditionalFormatting sqref="B39:B41">
    <cfRule type="containsText" dxfId="134" priority="332" operator="containsText" text="Preencha">
      <formula>NOT(ISERROR(SEARCH("Preencha",B39)))</formula>
    </cfRule>
    <cfRule type="cellIs" dxfId="133" priority="333" operator="equal">
      <formula>"Selecione uma opção:"</formula>
    </cfRule>
  </conditionalFormatting>
  <conditionalFormatting sqref="B48:B49">
    <cfRule type="cellIs" dxfId="132" priority="123" operator="equal">
      <formula>"Selecione uma opção:"</formula>
    </cfRule>
    <cfRule type="containsText" dxfId="131" priority="122" operator="containsText" text="Preencha">
      <formula>NOT(ISERROR(SEARCH("Preencha",B48)))</formula>
    </cfRule>
  </conditionalFormatting>
  <conditionalFormatting sqref="B51:B55">
    <cfRule type="containsText" dxfId="130" priority="379" operator="containsText" text="Preencha">
      <formula>NOT(ISERROR(SEARCH("Preencha",B51)))</formula>
    </cfRule>
    <cfRule type="cellIs" dxfId="129" priority="380" operator="equal">
      <formula>"Selecione uma opção:"</formula>
    </cfRule>
  </conditionalFormatting>
  <conditionalFormatting sqref="B105:B109 E105:G109">
    <cfRule type="cellIs" dxfId="128" priority="548" operator="equal">
      <formula>"Selecione uma opção:"</formula>
    </cfRule>
    <cfRule type="containsText" dxfId="127" priority="547" operator="containsText" text="Preencha">
      <formula>NOT(ISERROR(SEARCH("Preencha",B105)))</formula>
    </cfRule>
  </conditionalFormatting>
  <conditionalFormatting sqref="B113:B122">
    <cfRule type="containsText" dxfId="126" priority="906" operator="containsText" text="Preencha">
      <formula>NOT(ISERROR(SEARCH("Preencha",B113)))</formula>
    </cfRule>
    <cfRule type="expression" dxfId="125" priority="917">
      <formula>#REF!="  Não reembolsável"</formula>
    </cfRule>
    <cfRule type="expression" dxfId="124" priority="916">
      <formula>#REF!="Selecione uma opção:"</formula>
    </cfRule>
    <cfRule type="cellIs" dxfId="123" priority="907" operator="equal">
      <formula>"Selecione uma opção:"</formula>
    </cfRule>
  </conditionalFormatting>
  <conditionalFormatting sqref="B125:C125 J125:J127 B126 B127:E127 B128:J129">
    <cfRule type="expression" dxfId="122" priority="14">
      <formula>#REF!="  Não reembolsável"</formula>
    </cfRule>
    <cfRule type="cellIs" dxfId="121" priority="12" operator="equal">
      <formula>"Selecione uma opção:"</formula>
    </cfRule>
    <cfRule type="containsText" dxfId="120" priority="11" operator="containsText" text="Preencha">
      <formula>NOT(ISERROR(SEARCH("Preencha",B125)))</formula>
    </cfRule>
    <cfRule type="expression" dxfId="119" priority="13">
      <formula>#REF!="Selecione uma opção:"</formula>
    </cfRule>
  </conditionalFormatting>
  <conditionalFormatting sqref="B123:G124">
    <cfRule type="expression" dxfId="118" priority="921">
      <formula>#REF!="Selecione uma opção:"</formula>
    </cfRule>
    <cfRule type="cellIs" dxfId="117" priority="920" operator="equal">
      <formula>"Selecione uma opção:"</formula>
    </cfRule>
    <cfRule type="expression" dxfId="116" priority="922">
      <formula>#REF!="  Não reembolsável"</formula>
    </cfRule>
    <cfRule type="containsText" dxfId="115" priority="919" operator="containsText" text="Preencha">
      <formula>NOT(ISERROR(SEARCH("Preencha",B123)))</formula>
    </cfRule>
  </conditionalFormatting>
  <conditionalFormatting sqref="B21:J22 B23:B32 B110:J112">
    <cfRule type="expression" dxfId="114" priority="4">
      <formula>#REF!="Selecione uma opção:"</formula>
    </cfRule>
    <cfRule type="expression" dxfId="113" priority="5">
      <formula>#REF!="  Não reembolsável"</formula>
    </cfRule>
  </conditionalFormatting>
  <conditionalFormatting sqref="B33:J34">
    <cfRule type="expression" dxfId="112" priority="9">
      <formula>#REF!="Selecione uma opção:"</formula>
    </cfRule>
    <cfRule type="expression" dxfId="111" priority="10">
      <formula>#REF!="  Não reembolsável"</formula>
    </cfRule>
  </conditionalFormatting>
  <conditionalFormatting sqref="B1:K12 B15:J18 K15:K37 B19:H19 J19 B20:J22 B23:B32 B33:J36 F56:G56 F65:G65 F74:G74 F83:G83 F92:G92 F101:G104 B110:J112">
    <cfRule type="cellIs" dxfId="110" priority="3" operator="equal">
      <formula>"Selecione uma opção:"</formula>
    </cfRule>
    <cfRule type="containsText" dxfId="109" priority="2" operator="containsText" text="Preencha">
      <formula>NOT(ISERROR(SEARCH("Preencha",B1)))</formula>
    </cfRule>
  </conditionalFormatting>
  <conditionalFormatting sqref="B13:K14">
    <cfRule type="containsText" dxfId="108" priority="900" operator="containsText" text="Preencha">
      <formula>NOT(ISERROR(SEARCH("Preencha",B13)))</formula>
    </cfRule>
    <cfRule type="cellIs" dxfId="107" priority="901" operator="equal">
      <formula>"Selecione uma opção:"</formula>
    </cfRule>
  </conditionalFormatting>
  <conditionalFormatting sqref="C38 C47:C50 C56:C59 C65:C68 C74:C77 C83:C86 C92:C95 C101:C104">
    <cfRule type="expression" dxfId="106" priority="328">
      <formula>#REF!&lt;&gt;""</formula>
    </cfRule>
    <cfRule type="expression" dxfId="105" priority="329">
      <formula>XFC38=1</formula>
    </cfRule>
  </conditionalFormatting>
  <conditionalFormatting sqref="D48:D50">
    <cfRule type="expression" dxfId="104" priority="84">
      <formula>$N$5="S"</formula>
    </cfRule>
    <cfRule type="cellIs" dxfId="103" priority="83" operator="equal">
      <formula>"Selecione uma opção:"</formula>
    </cfRule>
    <cfRule type="containsText" dxfId="102" priority="82" operator="containsText" text="Preencha">
      <formula>NOT(ISERROR(SEARCH("Preencha",D48)))</formula>
    </cfRule>
  </conditionalFormatting>
  <conditionalFormatting sqref="D57:D59">
    <cfRule type="expression" dxfId="101" priority="87">
      <formula>$N$5="S"</formula>
    </cfRule>
  </conditionalFormatting>
  <conditionalFormatting sqref="D66:D68">
    <cfRule type="expression" dxfId="100" priority="90">
      <formula>$N$5="S"</formula>
    </cfRule>
  </conditionalFormatting>
  <conditionalFormatting sqref="D75:D77">
    <cfRule type="expression" dxfId="99" priority="93">
      <formula>$N$5="S"</formula>
    </cfRule>
  </conditionalFormatting>
  <conditionalFormatting sqref="D84:D86">
    <cfRule type="expression" dxfId="98" priority="96">
      <formula>$N$5="S"</formula>
    </cfRule>
  </conditionalFormatting>
  <conditionalFormatting sqref="D93:D95">
    <cfRule type="containsText" dxfId="97" priority="272" operator="containsText" text="Preencha">
      <formula>NOT(ISERROR(SEARCH("Preencha",D93)))</formula>
    </cfRule>
    <cfRule type="cellIs" dxfId="96" priority="273" operator="equal">
      <formula>"Selecione uma opção:"</formula>
    </cfRule>
    <cfRule type="expression" dxfId="95" priority="274">
      <formula>$N$5="S"</formula>
    </cfRule>
  </conditionalFormatting>
  <conditionalFormatting sqref="D102:E104">
    <cfRule type="expression" dxfId="94" priority="99">
      <formula>$N$5="S"</formula>
    </cfRule>
  </conditionalFormatting>
  <conditionalFormatting sqref="D116:G122">
    <cfRule type="expression" dxfId="93" priority="918">
      <formula>$B116&gt;$B$15</formula>
    </cfRule>
  </conditionalFormatting>
  <conditionalFormatting sqref="D26:H32 J26:J32">
    <cfRule type="expression" dxfId="92" priority="6">
      <formula>$B26&gt;$B$15</formula>
    </cfRule>
  </conditionalFormatting>
  <conditionalFormatting sqref="E56 D57:D59">
    <cfRule type="containsText" dxfId="91" priority="85" operator="containsText" text="Preencha">
      <formula>NOT(ISERROR(SEARCH("Preencha",D56)))</formula>
    </cfRule>
    <cfRule type="cellIs" dxfId="90" priority="86" operator="equal">
      <formula>"Selecione uma opção:"</formula>
    </cfRule>
  </conditionalFormatting>
  <conditionalFormatting sqref="E65 D66:D68">
    <cfRule type="cellIs" dxfId="89" priority="89" operator="equal">
      <formula>"Selecione uma opção:"</formula>
    </cfRule>
    <cfRule type="containsText" dxfId="88" priority="88" operator="containsText" text="Preencha">
      <formula>NOT(ISERROR(SEARCH("Preencha",D65)))</formula>
    </cfRule>
  </conditionalFormatting>
  <conditionalFormatting sqref="E74 D75:D77">
    <cfRule type="containsText" dxfId="87" priority="91" operator="containsText" text="Preencha">
      <formula>NOT(ISERROR(SEARCH("Preencha",D74)))</formula>
    </cfRule>
    <cfRule type="cellIs" dxfId="86" priority="92" operator="equal">
      <formula>"Selecione uma opção:"</formula>
    </cfRule>
  </conditionalFormatting>
  <conditionalFormatting sqref="E83 D84:D86">
    <cfRule type="containsText" dxfId="85" priority="94" operator="containsText" text="Preencha">
      <formula>NOT(ISERROR(SEARCH("Preencha",D83)))</formula>
    </cfRule>
    <cfRule type="cellIs" dxfId="84" priority="95" operator="equal">
      <formula>"Selecione uma opção:"</formula>
    </cfRule>
  </conditionalFormatting>
  <conditionalFormatting sqref="E92:E99">
    <cfRule type="containsText" dxfId="83" priority="304" operator="containsText" text="Preencha">
      <formula>NOT(ISERROR(SEARCH("Preencha",E92)))</formula>
    </cfRule>
    <cfRule type="cellIs" dxfId="82" priority="305" operator="equal">
      <formula>"Selecione uma opção:"</formula>
    </cfRule>
  </conditionalFormatting>
  <conditionalFormatting sqref="E101 D102:D104">
    <cfRule type="containsText" dxfId="81" priority="97" operator="containsText" text="Preencha">
      <formula>NOT(ISERROR(SEARCH("Preencha",D101)))</formula>
    </cfRule>
    <cfRule type="cellIs" dxfId="80" priority="98" operator="equal">
      <formula>"Selecione uma opção:"</formula>
    </cfRule>
  </conditionalFormatting>
  <conditionalFormatting sqref="E102:E104">
    <cfRule type="containsText" dxfId="79" priority="323" operator="containsText" text="Preencha">
      <formula>NOT(ISERROR(SEARCH("Preencha",E102)))</formula>
    </cfRule>
    <cfRule type="cellIs" dxfId="78" priority="324" operator="equal">
      <formula>"Selecione uma opção:"</formula>
    </cfRule>
  </conditionalFormatting>
  <conditionalFormatting sqref="E45:F45">
    <cfRule type="expression" dxfId="77" priority="367">
      <formula>$N$5="S"</formula>
    </cfRule>
    <cfRule type="containsText" dxfId="76" priority="368" operator="containsText" text="Preencha">
      <formula>NOT(ISERROR(SEARCH("Preencha",E45)))</formula>
    </cfRule>
    <cfRule type="cellIs" dxfId="75" priority="369" operator="equal">
      <formula>"Selecione uma opção:"</formula>
    </cfRule>
  </conditionalFormatting>
  <conditionalFormatting sqref="E38:G41 K38:K46 E42:E44 B42:B46 E46:E47">
    <cfRule type="containsText" dxfId="74" priority="76" operator="containsText" text="Preencha">
      <formula>NOT(ISERROR(SEARCH("Preencha",B38)))</formula>
    </cfRule>
    <cfRule type="cellIs" dxfId="73" priority="77" operator="equal">
      <formula>"Selecione uma opção:"</formula>
    </cfRule>
  </conditionalFormatting>
  <conditionalFormatting sqref="E100:G100">
    <cfRule type="cellIs" dxfId="72" priority="652" operator="equal">
      <formula>"Selecione uma opção:"</formula>
    </cfRule>
    <cfRule type="containsText" dxfId="71" priority="651" operator="containsText" text="Preencha">
      <formula>NOT(ISERROR(SEARCH("Preencha",E100)))</formula>
    </cfRule>
  </conditionalFormatting>
  <conditionalFormatting sqref="E105:G109 A107:B109">
    <cfRule type="expression" dxfId="70" priority="546">
      <formula>$N$5="S"</formula>
    </cfRule>
  </conditionalFormatting>
  <conditionalFormatting sqref="F44 F46:F47 E48:G55 E57:G64 E66:G73 E75:G82 E84:G91">
    <cfRule type="containsText" dxfId="69" priority="101" operator="containsText" text="Preencha">
      <formula>NOT(ISERROR(SEARCH("Preencha",E44)))</formula>
    </cfRule>
    <cfRule type="cellIs" dxfId="68" priority="102" operator="equal">
      <formula>"Selecione uma opção:"</formula>
    </cfRule>
  </conditionalFormatting>
  <conditionalFormatting sqref="F44 F46:F47">
    <cfRule type="expression" dxfId="67" priority="100">
      <formula>$N$5="S"</formula>
    </cfRule>
  </conditionalFormatting>
  <conditionalFormatting sqref="F42:G43">
    <cfRule type="expression" dxfId="66" priority="113">
      <formula>$N$5="S"</formula>
    </cfRule>
    <cfRule type="containsText" dxfId="65" priority="114" operator="containsText" text="Preencha">
      <formula>NOT(ISERROR(SEARCH("Preencha",F42)))</formula>
    </cfRule>
    <cfRule type="cellIs" dxfId="64" priority="115" operator="equal">
      <formula>"Selecione uma opção:"</formula>
    </cfRule>
  </conditionalFormatting>
  <conditionalFormatting sqref="F93:G99">
    <cfRule type="cellIs" dxfId="63" priority="277" operator="equal">
      <formula>"Selecione uma opção:"</formula>
    </cfRule>
    <cfRule type="containsText" dxfId="62" priority="276" operator="containsText" text="Preencha">
      <formula>NOT(ISERROR(SEARCH("Preencha",F93)))</formula>
    </cfRule>
  </conditionalFormatting>
  <conditionalFormatting sqref="F125:I125 F126">
    <cfRule type="containsText" dxfId="61" priority="16" operator="containsText" text="Preencha">
      <formula>NOT(ISERROR(SEARCH("Preencha",F125)))</formula>
    </cfRule>
    <cfRule type="cellIs" dxfId="60" priority="17" operator="equal">
      <formula>"Selecione uma opção:"</formula>
    </cfRule>
    <cfRule type="expression" dxfId="59" priority="15">
      <formula>$K$5="S"</formula>
    </cfRule>
  </conditionalFormatting>
  <conditionalFormatting sqref="G44:G47">
    <cfRule type="cellIs" dxfId="58" priority="105" operator="equal">
      <formula>"Selecione uma opção:"</formula>
    </cfRule>
    <cfRule type="containsText" dxfId="57" priority="104" operator="containsText" text="Preencha">
      <formula>NOT(ISERROR(SEARCH("Preencha",G44)))</formula>
    </cfRule>
  </conditionalFormatting>
  <conditionalFormatting sqref="H38:I109">
    <cfRule type="cellIs" dxfId="56" priority="108" operator="equal">
      <formula>"Selecione uma opção:"</formula>
    </cfRule>
    <cfRule type="containsText" dxfId="55" priority="107" operator="containsText" text="Preencha">
      <formula>NOT(ISERROR(SEARCH("Preencha",H38)))</formula>
    </cfRule>
  </conditionalFormatting>
  <conditionalFormatting sqref="H114:J123">
    <cfRule type="expression" dxfId="54" priority="970">
      <formula>$N$5="S"</formula>
    </cfRule>
  </conditionalFormatting>
  <conditionalFormatting sqref="H114:J124">
    <cfRule type="cellIs" dxfId="53" priority="943" operator="equal">
      <formula>"Selecione uma opção:"</formula>
    </cfRule>
    <cfRule type="containsText" dxfId="52" priority="942" operator="containsText" text="Preencha">
      <formula>NOT(ISERROR(SEARCH("Preencha",H114)))</formula>
    </cfRule>
  </conditionalFormatting>
  <conditionalFormatting sqref="H124:J124">
    <cfRule type="expression" dxfId="51" priority="945">
      <formula>#REF!="  Não reembolsável"</formula>
    </cfRule>
    <cfRule type="expression" dxfId="50" priority="944">
      <formula>#REF!="Selecione uma opção:"</formula>
    </cfRule>
  </conditionalFormatting>
  <conditionalFormatting sqref="I23:J23">
    <cfRule type="containsText" dxfId="49" priority="29" operator="containsText" text="Preencha">
      <formula>NOT(ISERROR(SEARCH("Preencha",I23)))</formula>
    </cfRule>
    <cfRule type="cellIs" dxfId="48" priority="30" operator="equal">
      <formula>"Selecione uma opção:"</formula>
    </cfRule>
    <cfRule type="expression" dxfId="47" priority="31">
      <formula>#REF!="Selecione uma opção:"</formula>
    </cfRule>
    <cfRule type="expression" dxfId="46" priority="32">
      <formula>#REF!="  Não reembolsável"</formula>
    </cfRule>
  </conditionalFormatting>
  <conditionalFormatting sqref="I113:J113">
    <cfRule type="cellIs" dxfId="45" priority="929" operator="equal">
      <formula>"Selecione uma opção:"</formula>
    </cfRule>
    <cfRule type="expression" dxfId="44" priority="930">
      <formula>#REF!="Selecione uma opção:"</formula>
    </cfRule>
    <cfRule type="expression" dxfId="43" priority="931">
      <formula>#REF!="  Não reembolsável"</formula>
    </cfRule>
    <cfRule type="containsText" dxfId="42" priority="928" operator="containsText" text="Preencha">
      <formula>NOT(ISERROR(SEARCH("Preencha",I113)))</formula>
    </cfRule>
  </conditionalFormatting>
  <conditionalFormatting sqref="J39:J45">
    <cfRule type="expression" dxfId="41" priority="330">
      <formula>$B39&gt;$B$15</formula>
    </cfRule>
  </conditionalFormatting>
  <conditionalFormatting sqref="J46">
    <cfRule type="expression" dxfId="40" priority="577">
      <formula>$N$5="S"</formula>
    </cfRule>
    <cfRule type="containsText" dxfId="39" priority="578" operator="containsText" text="Preencha">
      <formula>NOT(ISERROR(SEARCH("Preencha",J46)))</formula>
    </cfRule>
    <cfRule type="cellIs" dxfId="38" priority="579" operator="equal">
      <formula>"Selecione uma opção:"</formula>
    </cfRule>
  </conditionalFormatting>
  <conditionalFormatting sqref="J47:J54">
    <cfRule type="expression" dxfId="37" priority="396">
      <formula>$B47&gt;$B$15</formula>
    </cfRule>
  </conditionalFormatting>
  <conditionalFormatting sqref="J55">
    <cfRule type="expression" dxfId="36" priority="591">
      <formula>$N$5="S"</formula>
    </cfRule>
    <cfRule type="containsText" dxfId="35" priority="592" operator="containsText" text="Preencha">
      <formula>NOT(ISERROR(SEARCH("Preencha",J55)))</formula>
    </cfRule>
    <cfRule type="cellIs" dxfId="34" priority="593" operator="equal">
      <formula>"Selecione uma opção:"</formula>
    </cfRule>
  </conditionalFormatting>
  <conditionalFormatting sqref="J56:J63">
    <cfRule type="expression" dxfId="33" priority="424">
      <formula>$B56&gt;$B$15</formula>
    </cfRule>
  </conditionalFormatting>
  <conditionalFormatting sqref="J64">
    <cfRule type="expression" dxfId="32" priority="605">
      <formula>$N$5="S"</formula>
    </cfRule>
    <cfRule type="containsText" dxfId="31" priority="606" operator="containsText" text="Preencha">
      <formula>NOT(ISERROR(SEARCH("Preencha",J64)))</formula>
    </cfRule>
    <cfRule type="cellIs" dxfId="30" priority="607" operator="equal">
      <formula>"Selecione uma opção:"</formula>
    </cfRule>
  </conditionalFormatting>
  <conditionalFormatting sqref="J65:J72">
    <cfRule type="expression" dxfId="29" priority="452">
      <formula>$B65&gt;$B$15</formula>
    </cfRule>
  </conditionalFormatting>
  <conditionalFormatting sqref="J73">
    <cfRule type="expression" dxfId="28" priority="619">
      <formula>$N$5="S"</formula>
    </cfRule>
    <cfRule type="containsText" dxfId="27" priority="620" operator="containsText" text="Preencha">
      <formula>NOT(ISERROR(SEARCH("Preencha",J73)))</formula>
    </cfRule>
    <cfRule type="cellIs" dxfId="26" priority="621" operator="equal">
      <formula>"Selecione uma opção:"</formula>
    </cfRule>
  </conditionalFormatting>
  <conditionalFormatting sqref="J74:J81">
    <cfRule type="expression" dxfId="25" priority="480">
      <formula>$B74&gt;$B$15</formula>
    </cfRule>
  </conditionalFormatting>
  <conditionalFormatting sqref="J82">
    <cfRule type="cellIs" dxfId="24" priority="635" operator="equal">
      <formula>"Selecione uma opção:"</formula>
    </cfRule>
    <cfRule type="expression" dxfId="23" priority="633">
      <formula>$N$5="S"</formula>
    </cfRule>
    <cfRule type="containsText" dxfId="22" priority="634" operator="containsText" text="Preencha">
      <formula>NOT(ISERROR(SEARCH("Preencha",J82)))</formula>
    </cfRule>
  </conditionalFormatting>
  <conditionalFormatting sqref="J83:J90">
    <cfRule type="expression" dxfId="21" priority="508">
      <formula>$B83&gt;$B$15</formula>
    </cfRule>
  </conditionalFormatting>
  <conditionalFormatting sqref="J91">
    <cfRule type="expression" dxfId="20" priority="647">
      <formula>$N$5="S"</formula>
    </cfRule>
    <cfRule type="containsText" dxfId="19" priority="648" operator="containsText" text="Preencha">
      <formula>NOT(ISERROR(SEARCH("Preencha",J91)))</formula>
    </cfRule>
    <cfRule type="cellIs" dxfId="18" priority="649" operator="equal">
      <formula>"Selecione uma opção:"</formula>
    </cfRule>
  </conditionalFormatting>
  <conditionalFormatting sqref="J92:J99">
    <cfRule type="expression" dxfId="17" priority="536">
      <formula>$B92&gt;$B$15</formula>
    </cfRule>
  </conditionalFormatting>
  <conditionalFormatting sqref="J100">
    <cfRule type="cellIs" dxfId="16" priority="663" operator="equal">
      <formula>"Selecione uma opção:"</formula>
    </cfRule>
    <cfRule type="containsText" dxfId="15" priority="662" operator="containsText" text="Preencha">
      <formula>NOT(ISERROR(SEARCH("Preencha",J100)))</formula>
    </cfRule>
    <cfRule type="expression" dxfId="14" priority="661">
      <formula>$N$5="S"</formula>
    </cfRule>
  </conditionalFormatting>
  <conditionalFormatting sqref="J101:J108">
    <cfRule type="expression" dxfId="13" priority="564">
      <formula>$B101&gt;$B$15</formula>
    </cfRule>
  </conditionalFormatting>
  <conditionalFormatting sqref="J109">
    <cfRule type="cellIs" dxfId="12" priority="677" operator="equal">
      <formula>"Selecione uma opção:"</formula>
    </cfRule>
    <cfRule type="containsText" dxfId="11" priority="676" operator="containsText" text="Preencha">
      <formula>NOT(ISERROR(SEARCH("Preencha",J109)))</formula>
    </cfRule>
    <cfRule type="expression" dxfId="10" priority="675">
      <formula>$N$5="S"</formula>
    </cfRule>
  </conditionalFormatting>
  <conditionalFormatting sqref="K51:K109 B56:B104">
    <cfRule type="containsText" dxfId="9" priority="79" operator="containsText" text="Preencha">
      <formula>NOT(ISERROR(SEARCH("Preencha",B51)))</formula>
    </cfRule>
    <cfRule type="cellIs" dxfId="8" priority="80" operator="equal">
      <formula>"Selecione uma opção:"</formula>
    </cfRule>
  </conditionalFormatting>
  <conditionalFormatting sqref="K110 K125:K129">
    <cfRule type="expression" dxfId="7" priority="706">
      <formula>$N$5="S"</formula>
    </cfRule>
  </conditionalFormatting>
  <conditionalFormatting sqref="K110:K129">
    <cfRule type="containsText" dxfId="6" priority="707" operator="containsText" text="Preencha">
      <formula>NOT(ISERROR(SEARCH("Preencha",K110)))</formula>
    </cfRule>
    <cfRule type="cellIs" dxfId="5" priority="708" operator="equal">
      <formula>"Selecione uma opção:"</formula>
    </cfRule>
  </conditionalFormatting>
  <conditionalFormatting sqref="K111:K124">
    <cfRule type="expression" dxfId="4" priority="953">
      <formula>$N$5="S"</formula>
    </cfRule>
  </conditionalFormatting>
  <conditionalFormatting sqref="K36:M109 A37:B38 A44:B50 K1:K35 A35:J36 E51:G101 F102:G104 L35:M35 E38:G41 H38:I109 E42:E44 G44:G47 E46:E50 F48:G50 A59:B59 A62:B68 A71:B77 A80:B86 A89:B95 A98:B104">
    <cfRule type="expression" dxfId="3" priority="75">
      <formula>$N$5="S"</formula>
    </cfRule>
  </conditionalFormatting>
  <dataValidations count="3">
    <dataValidation allowBlank="1" showInputMessage="1" sqref="D9:F9 D13:F16 D17:J18 H19 D20:J20" xr:uid="{00000000-0002-0000-0100-000000000000}">
      <formula1>0</formula1>
      <formula2>0</formula2>
    </dataValidation>
    <dataValidation type="date" allowBlank="1" showInputMessage="1" showErrorMessage="1" sqref="D19:E19 G19" xr:uid="{00000000-0002-0000-0100-000001000000}">
      <formula1>42370</formula1>
      <formula2>47484</formula2>
    </dataValidation>
    <dataValidation type="list" allowBlank="1" showInputMessage="1" showErrorMessage="1" sqref="H13:J16" xr:uid="{00000000-0002-0000-0100-000002000000}">
      <formula1>"Pedido Contra-fatura,Regularização de Adiantamento,Regularização Contra-fatura,Reembolso,Pagamento Final"</formula1>
      <formula2>0</formula2>
    </dataValidation>
  </dataValidations>
  <pageMargins left="0.7" right="0.7" top="0.59722222222222199" bottom="0.75" header="0.3" footer="0.511811023622047"/>
  <pageSetup paperSize="9" scale="5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28"/>
  <sheetViews>
    <sheetView tabSelected="1" topLeftCell="C16" zoomScaleNormal="100" workbookViewId="0">
      <selection activeCell="D28" sqref="D28:D33"/>
    </sheetView>
  </sheetViews>
  <sheetFormatPr defaultColWidth="2.140625" defaultRowHeight="15"/>
  <cols>
    <col min="1" max="1" width="5.140625" style="75" customWidth="1"/>
    <col min="2" max="2" width="18.42578125" style="75" customWidth="1"/>
    <col min="3" max="3" width="23.7109375" style="75" customWidth="1"/>
    <col min="4" max="4" width="36.140625" style="75" customWidth="1"/>
    <col min="5" max="5" width="15.85546875" style="75" customWidth="1"/>
    <col min="6" max="6" width="18.85546875" style="75" customWidth="1"/>
    <col min="7" max="7" width="12.42578125" style="75" customWidth="1"/>
    <col min="8" max="8" width="20.28515625" style="75" customWidth="1"/>
    <col min="9" max="9" width="17.7109375" style="75" customWidth="1"/>
    <col min="10" max="10" width="17.140625" style="75" customWidth="1"/>
    <col min="11" max="11" width="17" style="75" customWidth="1"/>
    <col min="12" max="14" width="12.85546875" style="75" customWidth="1"/>
    <col min="15" max="15" width="17.85546875" style="75" customWidth="1"/>
    <col min="16" max="16" width="17.42578125" style="75" customWidth="1"/>
    <col min="17" max="17" width="30.42578125" style="75" customWidth="1"/>
    <col min="18" max="18" width="17.85546875" style="75" customWidth="1"/>
    <col min="19" max="19" width="14.28515625" style="75" customWidth="1"/>
    <col min="20" max="20" width="12.5703125" style="75" customWidth="1"/>
    <col min="21" max="21" width="19.42578125" style="75" customWidth="1"/>
    <col min="22" max="22" width="18.5703125" style="75" customWidth="1"/>
    <col min="23" max="23" width="19.7109375" style="75" customWidth="1"/>
    <col min="24" max="24" width="25.5703125" style="75" customWidth="1"/>
    <col min="25" max="25" width="10.140625" style="75" customWidth="1"/>
    <col min="26" max="26" width="18.42578125" style="75" customWidth="1"/>
    <col min="27" max="1024" width="2.140625" style="75"/>
  </cols>
  <sheetData>
    <row r="1" spans="1:1024">
      <c r="A1" s="76"/>
      <c r="B1" s="76"/>
      <c r="C1" s="76"/>
      <c r="D1" s="76"/>
      <c r="E1" s="76"/>
      <c r="F1" s="76"/>
      <c r="G1" s="76"/>
      <c r="H1" s="76"/>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600000000000001" customHeight="1">
      <c r="A2" s="164" t="s">
        <v>59</v>
      </c>
      <c r="B2" s="164"/>
      <c r="C2" s="78" t="s">
        <v>60</v>
      </c>
      <c r="D2" s="78"/>
      <c r="E2" s="78"/>
      <c r="F2" s="78"/>
      <c r="G2" s="78"/>
      <c r="H2" s="78"/>
      <c r="I2" s="7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600000000000001" customHeight="1">
      <c r="A3" s="77"/>
      <c r="B3" s="77"/>
      <c r="C3" s="77"/>
      <c r="D3" s="76"/>
      <c r="E3" s="76"/>
      <c r="F3" s="76"/>
      <c r="G3" s="76"/>
      <c r="H3" s="7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600000000000001" customHeight="1">
      <c r="A4" s="164" t="s">
        <v>13</v>
      </c>
      <c r="B4" s="164"/>
      <c r="C4" s="78" t="s">
        <v>61</v>
      </c>
      <c r="D4" s="78"/>
      <c r="E4" s="78"/>
      <c r="F4" s="78"/>
      <c r="G4" s="78"/>
      <c r="H4" s="78"/>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600000000000001" customHeight="1">
      <c r="A5" s="77"/>
      <c r="B5" s="77"/>
      <c r="C5" s="77"/>
      <c r="D5" s="77"/>
      <c r="E5" s="76"/>
      <c r="F5" s="76"/>
      <c r="G5" s="76"/>
      <c r="H5" s="76"/>
      <c r="I5" s="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600000000000001" customHeight="1">
      <c r="A6" s="164" t="s">
        <v>27</v>
      </c>
      <c r="B6" s="164"/>
      <c r="C6" s="78" t="s">
        <v>62</v>
      </c>
      <c r="D6" s="78"/>
      <c r="E6" s="78"/>
      <c r="F6" s="7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600000000000001" customHeight="1">
      <c r="A7" s="77"/>
      <c r="B7" s="77"/>
      <c r="C7" s="77"/>
      <c r="D7" s="77"/>
      <c r="E7" s="76"/>
      <c r="F7" s="76"/>
      <c r="G7" s="76"/>
      <c r="H7" s="76"/>
      <c r="I7" s="7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600000000000001" customHeight="1">
      <c r="A8" s="164" t="s">
        <v>63</v>
      </c>
      <c r="B8" s="164"/>
      <c r="C8" s="79">
        <v>1</v>
      </c>
      <c r="D8" s="76"/>
      <c r="E8" s="80"/>
      <c r="F8" s="80"/>
      <c r="G8" s="80"/>
      <c r="H8" s="76"/>
      <c r="I8" s="7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00000000000001" customHeight="1">
      <c r="A9" s="77"/>
      <c r="B9" s="77"/>
      <c r="C9" s="77"/>
      <c r="D9" s="77"/>
      <c r="E9" s="80"/>
      <c r="F9" s="80"/>
      <c r="G9" s="80"/>
      <c r="H9" s="76"/>
      <c r="I9" s="76"/>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600000000000001" customHeight="1">
      <c r="A10" s="164" t="s">
        <v>64</v>
      </c>
      <c r="B10" s="164"/>
      <c r="C10" s="81">
        <v>44824</v>
      </c>
      <c r="D10" s="76"/>
      <c r="E10" s="80"/>
      <c r="F10" s="80"/>
      <c r="G10" s="80"/>
      <c r="H10" s="76"/>
      <c r="I10" s="7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c r="B11"/>
      <c r="C11" s="76"/>
      <c r="D11" s="82"/>
      <c r="E11" s="76"/>
      <c r="F11" s="76"/>
      <c r="G11" s="76"/>
      <c r="H11" s="7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88" customFormat="1" ht="40.5">
      <c r="A12" s="83" t="s">
        <v>65</v>
      </c>
      <c r="B12" s="83" t="s">
        <v>66</v>
      </c>
      <c r="C12" s="83" t="s">
        <v>67</v>
      </c>
      <c r="D12" s="83" t="s">
        <v>68</v>
      </c>
      <c r="E12" s="83" t="s">
        <v>69</v>
      </c>
      <c r="F12" s="83" t="s">
        <v>70</v>
      </c>
      <c r="G12" s="83" t="s">
        <v>71</v>
      </c>
      <c r="H12" s="83" t="s">
        <v>72</v>
      </c>
      <c r="I12" s="83" t="s">
        <v>73</v>
      </c>
      <c r="J12" s="83" t="s">
        <v>74</v>
      </c>
      <c r="K12" s="83" t="s">
        <v>75</v>
      </c>
      <c r="L12" s="84" t="s">
        <v>76</v>
      </c>
      <c r="M12" s="84" t="s">
        <v>77</v>
      </c>
      <c r="N12" s="84" t="s">
        <v>78</v>
      </c>
      <c r="O12" s="85" t="s">
        <v>79</v>
      </c>
      <c r="P12" s="86" t="s">
        <v>80</v>
      </c>
      <c r="Q12" s="87" t="s">
        <v>81</v>
      </c>
    </row>
    <row r="13" spans="1:1024" s="91" customFormat="1" ht="15.75" customHeight="1">
      <c r="A13" s="89" t="s">
        <v>82</v>
      </c>
      <c r="B13" s="89" t="s">
        <v>83</v>
      </c>
      <c r="C13" s="89" t="s">
        <v>84</v>
      </c>
      <c r="D13" s="89" t="s">
        <v>85</v>
      </c>
      <c r="E13" s="89" t="s">
        <v>86</v>
      </c>
      <c r="F13" s="89" t="s">
        <v>87</v>
      </c>
      <c r="G13" s="89" t="s">
        <v>88</v>
      </c>
      <c r="H13" s="89" t="s">
        <v>89</v>
      </c>
      <c r="I13" s="89" t="s">
        <v>90</v>
      </c>
      <c r="J13" s="89" t="s">
        <v>91</v>
      </c>
      <c r="K13" s="90" t="s">
        <v>92</v>
      </c>
      <c r="L13" s="90" t="s">
        <v>93</v>
      </c>
      <c r="M13" s="90" t="s">
        <v>94</v>
      </c>
      <c r="N13" s="90" t="s">
        <v>95</v>
      </c>
      <c r="O13" s="90" t="s">
        <v>96</v>
      </c>
      <c r="P13" s="90" t="s">
        <v>97</v>
      </c>
      <c r="Q13" s="90" t="s">
        <v>98</v>
      </c>
    </row>
    <row r="14" spans="1:1024">
      <c r="A14" s="92">
        <v>30</v>
      </c>
      <c r="B14" s="93" t="s">
        <v>99</v>
      </c>
      <c r="C14" s="92" t="s">
        <v>100</v>
      </c>
      <c r="D14" s="92"/>
      <c r="E14" s="94">
        <v>3495.72</v>
      </c>
      <c r="F14" s="94">
        <f t="shared" ref="F14:F33" si="0">E14*2/12</f>
        <v>582.62</v>
      </c>
      <c r="G14" s="94">
        <v>90.63</v>
      </c>
      <c r="H14" s="94">
        <v>0</v>
      </c>
      <c r="I14" s="94">
        <f t="shared" ref="I14:I33" si="1">E14*0.2375+E14*2/12*0.2375</f>
        <v>968.60574999999994</v>
      </c>
      <c r="J14" s="94">
        <v>0</v>
      </c>
      <c r="K14" s="94">
        <f t="shared" ref="K14:K33" si="2">SUM(E14:J14)</f>
        <v>5137.5757499999991</v>
      </c>
      <c r="L14" s="92">
        <v>140</v>
      </c>
      <c r="M14" s="92">
        <v>13</v>
      </c>
      <c r="N14" s="95">
        <f t="shared" ref="N14:N33" si="3">M14/L14</f>
        <v>9.285714285714286E-2</v>
      </c>
      <c r="O14" s="94">
        <f t="shared" ref="O14:O33" si="4">N14*K14</f>
        <v>477.06060535714278</v>
      </c>
      <c r="P14" s="94"/>
      <c r="Q14" s="9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c r="A15" s="92">
        <f t="shared" ref="A15:A33" si="5">+A14+1</f>
        <v>31</v>
      </c>
      <c r="B15" s="93" t="s">
        <v>99</v>
      </c>
      <c r="C15" s="92" t="s">
        <v>100</v>
      </c>
      <c r="D15" s="92"/>
      <c r="E15" s="94">
        <v>2842.32</v>
      </c>
      <c r="F15" s="94">
        <f t="shared" si="0"/>
        <v>473.72</v>
      </c>
      <c r="G15" s="94">
        <v>90.63</v>
      </c>
      <c r="H15" s="94">
        <v>0</v>
      </c>
      <c r="I15" s="94">
        <f t="shared" si="1"/>
        <v>787.55950000000007</v>
      </c>
      <c r="J15" s="94">
        <v>0</v>
      </c>
      <c r="K15" s="94">
        <f t="shared" si="2"/>
        <v>4194.2295000000004</v>
      </c>
      <c r="L15" s="92">
        <v>147</v>
      </c>
      <c r="M15" s="92">
        <v>13</v>
      </c>
      <c r="N15" s="95">
        <f t="shared" si="3"/>
        <v>8.8435374149659865E-2</v>
      </c>
      <c r="O15" s="94">
        <f t="shared" si="4"/>
        <v>370.91825510204086</v>
      </c>
      <c r="P15" s="94"/>
      <c r="Q15" s="9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92">
        <f t="shared" si="5"/>
        <v>32</v>
      </c>
      <c r="B16" s="93" t="s">
        <v>99</v>
      </c>
      <c r="C16" s="92" t="s">
        <v>100</v>
      </c>
      <c r="D16" s="92"/>
      <c r="E16" s="94">
        <v>2593.84</v>
      </c>
      <c r="F16" s="94">
        <f t="shared" si="0"/>
        <v>432.30666666666667</v>
      </c>
      <c r="G16" s="94">
        <v>90.63</v>
      </c>
      <c r="H16" s="94">
        <v>0</v>
      </c>
      <c r="I16" s="94">
        <f t="shared" si="1"/>
        <v>718.70983333333334</v>
      </c>
      <c r="J16" s="94">
        <v>0</v>
      </c>
      <c r="K16" s="94">
        <f t="shared" si="2"/>
        <v>3835.4865000000004</v>
      </c>
      <c r="L16" s="92">
        <v>147</v>
      </c>
      <c r="M16" s="92">
        <v>13</v>
      </c>
      <c r="N16" s="95">
        <f t="shared" si="3"/>
        <v>8.8435374149659865E-2</v>
      </c>
      <c r="O16" s="94">
        <f t="shared" si="4"/>
        <v>339.19268367346945</v>
      </c>
      <c r="P16" s="94"/>
      <c r="Q16" s="92"/>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92">
        <f t="shared" si="5"/>
        <v>33</v>
      </c>
      <c r="B17" s="93" t="s">
        <v>99</v>
      </c>
      <c r="C17" s="92" t="s">
        <v>100</v>
      </c>
      <c r="D17" s="92"/>
      <c r="E17" s="94">
        <v>3495.72</v>
      </c>
      <c r="F17" s="94">
        <f t="shared" si="0"/>
        <v>582.62</v>
      </c>
      <c r="G17" s="94">
        <v>90.63</v>
      </c>
      <c r="H17" s="94">
        <v>0</v>
      </c>
      <c r="I17" s="94">
        <f t="shared" si="1"/>
        <v>968.60574999999994</v>
      </c>
      <c r="J17" s="94">
        <v>0</v>
      </c>
      <c r="K17" s="94">
        <f t="shared" si="2"/>
        <v>5137.5757499999991</v>
      </c>
      <c r="L17" s="92">
        <v>147</v>
      </c>
      <c r="M17" s="92">
        <v>13</v>
      </c>
      <c r="N17" s="95">
        <f t="shared" si="3"/>
        <v>8.8435374149659865E-2</v>
      </c>
      <c r="O17" s="94">
        <f t="shared" si="4"/>
        <v>454.34343367346929</v>
      </c>
      <c r="P17" s="94"/>
      <c r="Q17" s="92"/>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92">
        <f t="shared" si="5"/>
        <v>34</v>
      </c>
      <c r="B18" s="93" t="s">
        <v>99</v>
      </c>
      <c r="C18" s="92" t="s">
        <v>105</v>
      </c>
      <c r="D18" s="92"/>
      <c r="E18" s="94">
        <v>3500.49</v>
      </c>
      <c r="F18" s="94">
        <f t="shared" si="0"/>
        <v>583.41499999999996</v>
      </c>
      <c r="G18" s="94">
        <v>95.4</v>
      </c>
      <c r="H18" s="94">
        <v>0</v>
      </c>
      <c r="I18" s="94">
        <f t="shared" si="1"/>
        <v>969.9274375</v>
      </c>
      <c r="J18" s="94">
        <v>0</v>
      </c>
      <c r="K18" s="94">
        <f t="shared" si="2"/>
        <v>5149.2324374999989</v>
      </c>
      <c r="L18" s="92">
        <v>140</v>
      </c>
      <c r="M18" s="92">
        <v>13</v>
      </c>
      <c r="N18" s="95">
        <f t="shared" si="3"/>
        <v>9.285714285714286E-2</v>
      </c>
      <c r="O18" s="94">
        <f t="shared" si="4"/>
        <v>478.14301205357134</v>
      </c>
      <c r="P18" s="94"/>
      <c r="Q18" s="92"/>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92">
        <f t="shared" si="5"/>
        <v>35</v>
      </c>
      <c r="B19" s="93" t="s">
        <v>99</v>
      </c>
      <c r="C19" s="92" t="s">
        <v>105</v>
      </c>
      <c r="D19" s="92"/>
      <c r="E19" s="94">
        <v>2818.47</v>
      </c>
      <c r="F19" s="94">
        <f t="shared" si="0"/>
        <v>469.74499999999995</v>
      </c>
      <c r="G19" s="94">
        <v>66.78</v>
      </c>
      <c r="H19" s="94">
        <v>0</v>
      </c>
      <c r="I19" s="94">
        <f t="shared" si="1"/>
        <v>780.95106249999981</v>
      </c>
      <c r="J19" s="94">
        <v>0</v>
      </c>
      <c r="K19" s="94">
        <f t="shared" si="2"/>
        <v>4135.9460624999992</v>
      </c>
      <c r="L19" s="92">
        <v>141</v>
      </c>
      <c r="M19" s="92">
        <v>13</v>
      </c>
      <c r="N19" s="95">
        <f t="shared" si="3"/>
        <v>9.2198581560283682E-2</v>
      </c>
      <c r="O19" s="94">
        <f t="shared" si="4"/>
        <v>381.32836037234034</v>
      </c>
      <c r="P19" s="94"/>
      <c r="Q19" s="92"/>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A20" s="92">
        <f t="shared" si="5"/>
        <v>36</v>
      </c>
      <c r="B20" s="93" t="s">
        <v>99</v>
      </c>
      <c r="C20" s="92" t="s">
        <v>105</v>
      </c>
      <c r="D20" s="92"/>
      <c r="E20" s="94">
        <v>2527.06</v>
      </c>
      <c r="F20" s="94">
        <f t="shared" si="0"/>
        <v>421.17666666666668</v>
      </c>
      <c r="G20" s="94">
        <v>23.85</v>
      </c>
      <c r="H20" s="94">
        <v>0</v>
      </c>
      <c r="I20" s="94">
        <f t="shared" si="1"/>
        <v>700.20620833333328</v>
      </c>
      <c r="J20" s="94">
        <v>0</v>
      </c>
      <c r="K20" s="94">
        <f t="shared" si="2"/>
        <v>3672.2928750000001</v>
      </c>
      <c r="L20" s="92">
        <v>140</v>
      </c>
      <c r="M20" s="92">
        <v>13</v>
      </c>
      <c r="N20" s="95">
        <f t="shared" si="3"/>
        <v>9.285714285714286E-2</v>
      </c>
      <c r="O20" s="94">
        <f t="shared" si="4"/>
        <v>340.99862410714286</v>
      </c>
      <c r="P20" s="94"/>
      <c r="Q20" s="92"/>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c r="A21" s="92">
        <f t="shared" si="5"/>
        <v>37</v>
      </c>
      <c r="B21" s="93" t="s">
        <v>99</v>
      </c>
      <c r="C21" s="92" t="s">
        <v>105</v>
      </c>
      <c r="D21" s="92"/>
      <c r="E21" s="94">
        <v>3500.49</v>
      </c>
      <c r="F21" s="94">
        <f t="shared" si="0"/>
        <v>583.41499999999996</v>
      </c>
      <c r="G21" s="94">
        <v>95.4</v>
      </c>
      <c r="H21" s="94">
        <v>0</v>
      </c>
      <c r="I21" s="94">
        <f t="shared" si="1"/>
        <v>969.9274375</v>
      </c>
      <c r="J21" s="94">
        <v>0</v>
      </c>
      <c r="K21" s="94">
        <f t="shared" si="2"/>
        <v>5149.2324374999989</v>
      </c>
      <c r="L21" s="92">
        <v>140</v>
      </c>
      <c r="M21" s="92">
        <v>13</v>
      </c>
      <c r="N21" s="95">
        <f t="shared" si="3"/>
        <v>9.285714285714286E-2</v>
      </c>
      <c r="O21" s="94">
        <f t="shared" si="4"/>
        <v>478.14301205357134</v>
      </c>
      <c r="P21" s="94"/>
      <c r="Q21" s="92"/>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s="92">
        <f t="shared" si="5"/>
        <v>38</v>
      </c>
      <c r="B22" s="93" t="s">
        <v>99</v>
      </c>
      <c r="C22" s="92" t="s">
        <v>106</v>
      </c>
      <c r="D22" s="92"/>
      <c r="E22" s="94">
        <v>3510.03</v>
      </c>
      <c r="F22" s="94">
        <f t="shared" si="0"/>
        <v>585.005</v>
      </c>
      <c r="G22" s="94">
        <v>104.94</v>
      </c>
      <c r="H22" s="94">
        <v>0</v>
      </c>
      <c r="I22" s="94">
        <f t="shared" si="1"/>
        <v>972.57081249999999</v>
      </c>
      <c r="J22" s="94">
        <v>0</v>
      </c>
      <c r="K22" s="94">
        <f t="shared" si="2"/>
        <v>5172.5458125000005</v>
      </c>
      <c r="L22" s="92">
        <v>162</v>
      </c>
      <c r="M22" s="92">
        <v>13</v>
      </c>
      <c r="N22" s="95">
        <f t="shared" si="3"/>
        <v>8.0246913580246909E-2</v>
      </c>
      <c r="O22" s="94">
        <f t="shared" si="4"/>
        <v>415.08083680555558</v>
      </c>
      <c r="P22" s="94"/>
      <c r="Q22" s="9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92">
        <f t="shared" si="5"/>
        <v>39</v>
      </c>
      <c r="B23" s="93" t="s">
        <v>99</v>
      </c>
      <c r="C23" s="92" t="s">
        <v>106</v>
      </c>
      <c r="D23" s="92"/>
      <c r="E23" s="94">
        <v>2856.63</v>
      </c>
      <c r="F23" s="94">
        <f t="shared" si="0"/>
        <v>476.10500000000002</v>
      </c>
      <c r="G23" s="94">
        <v>104.94</v>
      </c>
      <c r="H23" s="94">
        <v>0</v>
      </c>
      <c r="I23" s="94">
        <f t="shared" si="1"/>
        <v>791.5245625</v>
      </c>
      <c r="J23" s="94">
        <v>0</v>
      </c>
      <c r="K23" s="94">
        <f t="shared" si="2"/>
        <v>4229.1995625</v>
      </c>
      <c r="L23" s="92">
        <v>154</v>
      </c>
      <c r="M23" s="92">
        <v>13</v>
      </c>
      <c r="N23" s="95">
        <f t="shared" si="3"/>
        <v>8.4415584415584416E-2</v>
      </c>
      <c r="O23" s="94">
        <f t="shared" si="4"/>
        <v>357.01035267857145</v>
      </c>
      <c r="P23" s="94"/>
      <c r="Q23" s="92"/>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s="92">
        <f t="shared" si="5"/>
        <v>40</v>
      </c>
      <c r="B24" s="93" t="s">
        <v>99</v>
      </c>
      <c r="C24" s="92" t="s">
        <v>106</v>
      </c>
      <c r="D24" s="92"/>
      <c r="E24" s="94">
        <v>2608.15</v>
      </c>
      <c r="F24" s="94">
        <f t="shared" si="0"/>
        <v>434.69166666666666</v>
      </c>
      <c r="G24" s="94">
        <v>104.94</v>
      </c>
      <c r="H24" s="94">
        <v>0</v>
      </c>
      <c r="I24" s="94">
        <f t="shared" si="1"/>
        <v>722.67489583333327</v>
      </c>
      <c r="J24" s="94">
        <v>0</v>
      </c>
      <c r="K24" s="94">
        <f t="shared" si="2"/>
        <v>3870.4565625</v>
      </c>
      <c r="L24" s="92">
        <v>144</v>
      </c>
      <c r="M24" s="92">
        <v>13</v>
      </c>
      <c r="N24" s="95">
        <f t="shared" si="3"/>
        <v>9.0277777777777776E-2</v>
      </c>
      <c r="O24" s="94">
        <f t="shared" si="4"/>
        <v>349.41621744791667</v>
      </c>
      <c r="P24" s="94"/>
      <c r="Q24" s="92"/>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c r="A25" s="92">
        <f t="shared" si="5"/>
        <v>41</v>
      </c>
      <c r="B25" s="93" t="s">
        <v>99</v>
      </c>
      <c r="C25" s="92" t="s">
        <v>106</v>
      </c>
      <c r="D25" s="92"/>
      <c r="E25" s="94">
        <v>3510.03</v>
      </c>
      <c r="F25" s="94">
        <f t="shared" si="0"/>
        <v>585.005</v>
      </c>
      <c r="G25" s="94">
        <v>104.94</v>
      </c>
      <c r="H25" s="94">
        <v>0</v>
      </c>
      <c r="I25" s="94">
        <f t="shared" si="1"/>
        <v>972.57081249999999</v>
      </c>
      <c r="J25" s="94">
        <v>0</v>
      </c>
      <c r="K25" s="94">
        <f t="shared" si="2"/>
        <v>5172.5458125000005</v>
      </c>
      <c r="L25" s="92">
        <v>154</v>
      </c>
      <c r="M25" s="92">
        <v>13</v>
      </c>
      <c r="N25" s="95">
        <f t="shared" si="3"/>
        <v>8.4415584415584416E-2</v>
      </c>
      <c r="O25" s="94">
        <f t="shared" si="4"/>
        <v>436.64347767857146</v>
      </c>
      <c r="P25" s="94"/>
      <c r="Q25" s="92"/>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c r="A26" s="92">
        <f t="shared" si="5"/>
        <v>42</v>
      </c>
      <c r="B26" s="93" t="s">
        <v>99</v>
      </c>
      <c r="C26" s="92" t="s">
        <v>107</v>
      </c>
      <c r="D26" s="92"/>
      <c r="E26" s="94">
        <v>3495.72</v>
      </c>
      <c r="F26" s="94">
        <f t="shared" si="0"/>
        <v>582.62</v>
      </c>
      <c r="G26" s="94">
        <v>90.63</v>
      </c>
      <c r="H26" s="94">
        <v>0</v>
      </c>
      <c r="I26" s="94">
        <f t="shared" si="1"/>
        <v>968.60574999999994</v>
      </c>
      <c r="J26" s="94">
        <v>0</v>
      </c>
      <c r="K26" s="94">
        <f t="shared" si="2"/>
        <v>5137.5757499999991</v>
      </c>
      <c r="L26" s="92">
        <v>147</v>
      </c>
      <c r="M26" s="92">
        <v>13</v>
      </c>
      <c r="N26" s="95">
        <f t="shared" si="3"/>
        <v>8.8435374149659865E-2</v>
      </c>
      <c r="O26" s="94">
        <f t="shared" si="4"/>
        <v>454.34343367346929</v>
      </c>
      <c r="P26" s="94"/>
      <c r="Q26" s="92"/>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92">
        <f t="shared" si="5"/>
        <v>43</v>
      </c>
      <c r="B27" s="93" t="s">
        <v>99</v>
      </c>
      <c r="C27" s="92" t="s">
        <v>107</v>
      </c>
      <c r="D27" s="92"/>
      <c r="E27" s="94">
        <v>2842.32</v>
      </c>
      <c r="F27" s="94">
        <f t="shared" si="0"/>
        <v>473.72</v>
      </c>
      <c r="G27" s="94">
        <v>90.63</v>
      </c>
      <c r="H27" s="94">
        <v>0</v>
      </c>
      <c r="I27" s="94">
        <f t="shared" si="1"/>
        <v>787.55950000000007</v>
      </c>
      <c r="J27" s="94">
        <v>0</v>
      </c>
      <c r="K27" s="94">
        <f t="shared" si="2"/>
        <v>4194.2295000000004</v>
      </c>
      <c r="L27" s="92">
        <v>140</v>
      </c>
      <c r="M27" s="92">
        <v>13</v>
      </c>
      <c r="N27" s="95">
        <f t="shared" si="3"/>
        <v>9.285714285714286E-2</v>
      </c>
      <c r="O27" s="94">
        <f t="shared" si="4"/>
        <v>389.46416785714291</v>
      </c>
      <c r="P27" s="94"/>
      <c r="Q27" s="9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92">
        <f t="shared" si="5"/>
        <v>44</v>
      </c>
      <c r="B28" s="93" t="s">
        <v>99</v>
      </c>
      <c r="C28" s="92" t="s">
        <v>107</v>
      </c>
      <c r="D28" s="92"/>
      <c r="E28" s="94">
        <v>2581.9</v>
      </c>
      <c r="F28" s="94">
        <f t="shared" si="0"/>
        <v>430.31666666666666</v>
      </c>
      <c r="G28" s="94">
        <v>81.09</v>
      </c>
      <c r="H28" s="94">
        <v>0</v>
      </c>
      <c r="I28" s="94">
        <f t="shared" si="1"/>
        <v>715.40145833333327</v>
      </c>
      <c r="J28" s="94">
        <v>0</v>
      </c>
      <c r="K28" s="94">
        <f t="shared" si="2"/>
        <v>3808.7081250000001</v>
      </c>
      <c r="L28" s="92">
        <v>140</v>
      </c>
      <c r="M28" s="92">
        <v>13</v>
      </c>
      <c r="N28" s="95">
        <f t="shared" si="3"/>
        <v>9.285714285714286E-2</v>
      </c>
      <c r="O28" s="94">
        <f t="shared" si="4"/>
        <v>353.66575446428573</v>
      </c>
      <c r="P28" s="94"/>
      <c r="Q28" s="9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A29" s="92">
        <f t="shared" si="5"/>
        <v>45</v>
      </c>
      <c r="B29" s="93" t="s">
        <v>99</v>
      </c>
      <c r="C29" s="92" t="s">
        <v>107</v>
      </c>
      <c r="D29" s="92"/>
      <c r="E29" s="94">
        <v>3495.72</v>
      </c>
      <c r="F29" s="94">
        <f t="shared" si="0"/>
        <v>582.62</v>
      </c>
      <c r="G29" s="94">
        <v>90.63</v>
      </c>
      <c r="H29" s="94">
        <v>0</v>
      </c>
      <c r="I29" s="94">
        <f t="shared" si="1"/>
        <v>968.60574999999994</v>
      </c>
      <c r="J29" s="94">
        <v>0</v>
      </c>
      <c r="K29" s="94">
        <f t="shared" si="2"/>
        <v>5137.5757499999991</v>
      </c>
      <c r="L29" s="92">
        <v>140</v>
      </c>
      <c r="M29" s="92">
        <v>13</v>
      </c>
      <c r="N29" s="95">
        <f t="shared" si="3"/>
        <v>9.285714285714286E-2</v>
      </c>
      <c r="O29" s="94">
        <f t="shared" si="4"/>
        <v>477.06060535714278</v>
      </c>
      <c r="P29" s="94"/>
      <c r="Q29" s="92"/>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c r="A30" s="92">
        <f t="shared" si="5"/>
        <v>46</v>
      </c>
      <c r="B30" s="93" t="s">
        <v>99</v>
      </c>
      <c r="C30" s="92" t="s">
        <v>108</v>
      </c>
      <c r="D30" s="92"/>
      <c r="E30" s="94">
        <v>3510.03</v>
      </c>
      <c r="F30" s="94">
        <f t="shared" si="0"/>
        <v>585.005</v>
      </c>
      <c r="G30" s="94">
        <v>104.94</v>
      </c>
      <c r="H30" s="94">
        <v>0</v>
      </c>
      <c r="I30" s="94">
        <f t="shared" si="1"/>
        <v>972.57081249999999</v>
      </c>
      <c r="J30" s="94">
        <v>0</v>
      </c>
      <c r="K30" s="94">
        <f t="shared" si="2"/>
        <v>5172.5458125000005</v>
      </c>
      <c r="L30" s="92">
        <v>155</v>
      </c>
      <c r="M30" s="92">
        <v>13</v>
      </c>
      <c r="N30" s="95">
        <f t="shared" si="3"/>
        <v>8.387096774193549E-2</v>
      </c>
      <c r="O30" s="94">
        <f t="shared" si="4"/>
        <v>433.82642298387105</v>
      </c>
      <c r="P30" s="94"/>
      <c r="Q30" s="92"/>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c r="A31" s="92">
        <f t="shared" si="5"/>
        <v>47</v>
      </c>
      <c r="B31" s="93" t="s">
        <v>99</v>
      </c>
      <c r="C31" s="92" t="s">
        <v>108</v>
      </c>
      <c r="D31" s="92"/>
      <c r="E31" s="94">
        <v>2856.63</v>
      </c>
      <c r="F31" s="94">
        <f t="shared" si="0"/>
        <v>476.10500000000002</v>
      </c>
      <c r="G31" s="94">
        <v>104.94</v>
      </c>
      <c r="H31" s="94">
        <v>0</v>
      </c>
      <c r="I31" s="94">
        <f t="shared" si="1"/>
        <v>791.5245625</v>
      </c>
      <c r="J31" s="94">
        <v>0</v>
      </c>
      <c r="K31" s="94">
        <f t="shared" si="2"/>
        <v>4229.1995625</v>
      </c>
      <c r="L31" s="92">
        <v>156</v>
      </c>
      <c r="M31" s="92">
        <v>13</v>
      </c>
      <c r="N31" s="95">
        <f t="shared" si="3"/>
        <v>8.3333333333333329E-2</v>
      </c>
      <c r="O31" s="94">
        <f t="shared" si="4"/>
        <v>352.433296875</v>
      </c>
      <c r="P31" s="94"/>
      <c r="Q31" s="92"/>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c r="A32" s="92">
        <f t="shared" si="5"/>
        <v>48</v>
      </c>
      <c r="B32" s="93" t="s">
        <v>99</v>
      </c>
      <c r="C32" s="92" t="s">
        <v>108</v>
      </c>
      <c r="D32" s="92"/>
      <c r="E32" s="94">
        <v>2596.21</v>
      </c>
      <c r="F32" s="94">
        <f t="shared" si="0"/>
        <v>432.70166666666665</v>
      </c>
      <c r="G32" s="94">
        <v>95.4</v>
      </c>
      <c r="H32" s="94">
        <v>0</v>
      </c>
      <c r="I32" s="94">
        <f t="shared" si="1"/>
        <v>719.36652083333331</v>
      </c>
      <c r="J32" s="94">
        <v>0</v>
      </c>
      <c r="K32" s="94">
        <f t="shared" si="2"/>
        <v>3843.6781875000001</v>
      </c>
      <c r="L32" s="92">
        <v>154</v>
      </c>
      <c r="M32" s="92">
        <v>13</v>
      </c>
      <c r="N32" s="95">
        <f t="shared" si="3"/>
        <v>8.4415584415584416E-2</v>
      </c>
      <c r="O32" s="94">
        <f t="shared" si="4"/>
        <v>324.46634050324678</v>
      </c>
      <c r="P32" s="94"/>
      <c r="Q32" s="9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c r="A33" s="92">
        <f t="shared" si="5"/>
        <v>49</v>
      </c>
      <c r="B33" s="93" t="s">
        <v>99</v>
      </c>
      <c r="C33" s="92" t="s">
        <v>108</v>
      </c>
      <c r="D33" s="92"/>
      <c r="E33" s="94">
        <v>3510.03</v>
      </c>
      <c r="F33" s="94">
        <f t="shared" si="0"/>
        <v>585.005</v>
      </c>
      <c r="G33" s="94">
        <v>104.94</v>
      </c>
      <c r="H33" s="94">
        <v>0</v>
      </c>
      <c r="I33" s="94">
        <f t="shared" si="1"/>
        <v>972.57081249999999</v>
      </c>
      <c r="J33" s="94">
        <v>0</v>
      </c>
      <c r="K33" s="94">
        <f t="shared" si="2"/>
        <v>5172.5458125000005</v>
      </c>
      <c r="L33" s="92">
        <v>154</v>
      </c>
      <c r="M33" s="92">
        <v>13</v>
      </c>
      <c r="N33" s="95">
        <f t="shared" si="3"/>
        <v>8.4415584415584416E-2</v>
      </c>
      <c r="O33" s="94">
        <f t="shared" si="4"/>
        <v>436.64347767857146</v>
      </c>
      <c r="P33" s="94"/>
      <c r="Q33" s="92"/>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s="92"/>
      <c r="B34" s="93"/>
    </row>
    <row r="35" spans="1:1024">
      <c r="A35" s="92"/>
      <c r="B35" s="93"/>
      <c r="C35" s="93"/>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c r="A36" s="92"/>
      <c r="B36" s="93"/>
      <c r="C36"/>
      <c r="D36"/>
      <c r="E36"/>
      <c r="F36"/>
      <c r="G36"/>
      <c r="H36"/>
      <c r="I36"/>
      <c r="J36"/>
      <c r="K36"/>
      <c r="L36"/>
      <c r="M36" s="168" t="s">
        <v>109</v>
      </c>
      <c r="N36" s="96" t="s">
        <v>27</v>
      </c>
      <c r="O36" s="97">
        <f>SUM(O14:O34)</f>
        <v>8100.1823703960954</v>
      </c>
      <c r="P36" s="97"/>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c r="A37" s="92"/>
      <c r="B37" s="93"/>
      <c r="C37"/>
      <c r="D37"/>
      <c r="E37"/>
      <c r="F37"/>
      <c r="G37"/>
      <c r="H37"/>
      <c r="I37"/>
      <c r="J37"/>
      <c r="K37"/>
      <c r="L37"/>
      <c r="M37" s="168"/>
      <c r="N37" s="98" t="s">
        <v>28</v>
      </c>
      <c r="O37" s="36"/>
      <c r="P37" s="36"/>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c r="B38"/>
      <c r="C38"/>
      <c r="D38"/>
      <c r="E38"/>
      <c r="F38"/>
      <c r="G38"/>
      <c r="H38"/>
      <c r="I38"/>
      <c r="J38"/>
      <c r="K38"/>
      <c r="L38"/>
      <c r="M38" s="168"/>
      <c r="N38" s="98" t="s">
        <v>29</v>
      </c>
      <c r="O38" s="36"/>
      <c r="P38" s="36"/>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c r="B39"/>
      <c r="C39"/>
      <c r="D39"/>
      <c r="E39"/>
      <c r="F39"/>
      <c r="G39"/>
      <c r="H39"/>
      <c r="I39"/>
      <c r="J39"/>
      <c r="K39"/>
      <c r="L39"/>
      <c r="M39" s="168"/>
      <c r="N39" s="98" t="s">
        <v>30</v>
      </c>
      <c r="O39" s="36"/>
      <c r="P39" s="36"/>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c r="B40"/>
      <c r="C40"/>
      <c r="D40"/>
      <c r="E40"/>
      <c r="F40"/>
      <c r="G40"/>
      <c r="H40"/>
      <c r="I40"/>
      <c r="J40"/>
      <c r="K40"/>
      <c r="L40"/>
      <c r="M40" s="168"/>
      <c r="N40" s="98" t="s">
        <v>31</v>
      </c>
      <c r="O40" s="36"/>
      <c r="P40" s="36"/>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c r="A41"/>
      <c r="B41"/>
      <c r="C41"/>
      <c r="D41"/>
      <c r="E41"/>
      <c r="F41"/>
      <c r="G41"/>
      <c r="H41"/>
      <c r="I41"/>
      <c r="J41"/>
      <c r="K41"/>
      <c r="L41"/>
      <c r="M41" s="168"/>
      <c r="N41" s="98" t="s">
        <v>32</v>
      </c>
      <c r="O41" s="36"/>
      <c r="P41" s="36"/>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c r="A42"/>
      <c r="B42"/>
      <c r="C42"/>
      <c r="D42"/>
      <c r="E42"/>
      <c r="F42"/>
      <c r="G42"/>
      <c r="H42"/>
      <c r="I42"/>
      <c r="J42"/>
      <c r="K42"/>
      <c r="L42"/>
      <c r="M42" s="168"/>
      <c r="N42" s="98" t="s">
        <v>33</v>
      </c>
      <c r="O42" s="36"/>
      <c r="P42" s="36"/>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c r="A43"/>
      <c r="B43"/>
      <c r="C43"/>
      <c r="D43"/>
      <c r="E43"/>
      <c r="F43"/>
      <c r="G43"/>
      <c r="H43"/>
      <c r="I43"/>
      <c r="J43"/>
      <c r="K43"/>
      <c r="L43"/>
      <c r="M43" s="168"/>
      <c r="N43" s="99" t="s">
        <v>34</v>
      </c>
      <c r="O43" s="100"/>
      <c r="P43" s="100"/>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5" customHeight="1">
      <c r="A45" s="169" t="s">
        <v>65</v>
      </c>
      <c r="B45" s="169"/>
      <c r="C45" s="169"/>
      <c r="D45" s="101" t="s">
        <v>110</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5.95" customHeight="1">
      <c r="A46" s="169" t="s">
        <v>67</v>
      </c>
      <c r="B46" s="169"/>
      <c r="C46" s="169"/>
      <c r="D46" t="s">
        <v>111</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5.95" customHeight="1">
      <c r="A47" s="169" t="s">
        <v>72</v>
      </c>
      <c r="B47" s="169"/>
      <c r="C47" s="169"/>
      <c r="D47" t="s">
        <v>112</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95" customHeight="1">
      <c r="A48" s="167" t="s">
        <v>113</v>
      </c>
      <c r="B48" s="167"/>
      <c r="C48" s="167"/>
      <c r="D48" t="s">
        <v>114</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2.75" customHeight="1">
      <c r="A49" s="165" t="s">
        <v>79</v>
      </c>
      <c r="B49" s="165"/>
      <c r="C49" s="165"/>
      <c r="D49" s="101" t="s">
        <v>115</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5.95" customHeight="1">
      <c r="A50" s="166" t="s">
        <v>116</v>
      </c>
      <c r="B50" s="166"/>
      <c r="C50" s="166"/>
      <c r="D50" s="101" t="s">
        <v>117</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5.95" customHeight="1">
      <c r="A51" s="167" t="s">
        <v>81</v>
      </c>
      <c r="B51" s="167"/>
      <c r="C51" s="167"/>
      <c r="D51" s="101" t="s">
        <v>118</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s="101" customFormat="1" ht="20.100000000000001" customHeight="1">
      <c r="A55" s="101" t="s">
        <v>119</v>
      </c>
    </row>
    <row r="56" spans="1:1024" s="101" customFormat="1" ht="20.100000000000001" customHeight="1">
      <c r="A56" s="101" t="s">
        <v>120</v>
      </c>
    </row>
    <row r="57" spans="1:1024">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C58" s="102"/>
      <c r="D58" s="102"/>
      <c r="E58" s="102"/>
      <c r="F58" s="102"/>
      <c r="G58" s="102"/>
      <c r="H58" s="102"/>
      <c r="I58" s="102"/>
      <c r="J58" s="102"/>
      <c r="K58" s="102"/>
      <c r="L58" s="102"/>
      <c r="M58" s="102"/>
      <c r="N58" s="102"/>
      <c r="O58" s="102"/>
      <c r="P58" s="102"/>
      <c r="Q58" s="102"/>
      <c r="R58" s="102"/>
      <c r="S58" s="102"/>
      <c r="T58" s="102"/>
      <c r="U58" s="102"/>
      <c r="V58" s="102"/>
      <c r="W58" s="102"/>
    </row>
    <row r="59" spans="1:1024">
      <c r="C59" s="102"/>
      <c r="D59" s="102"/>
      <c r="E59" s="102"/>
      <c r="F59" s="102"/>
      <c r="G59" s="102"/>
      <c r="H59" s="102"/>
      <c r="I59" s="102"/>
      <c r="J59" s="102"/>
      <c r="K59" s="102"/>
      <c r="L59" s="102"/>
      <c r="M59" s="102"/>
      <c r="N59" s="102"/>
      <c r="O59" s="102"/>
      <c r="P59" s="102"/>
      <c r="Q59" s="102"/>
      <c r="R59" s="102"/>
      <c r="S59" s="102"/>
      <c r="T59" s="102"/>
      <c r="U59" s="102"/>
      <c r="V59" s="102"/>
      <c r="W59" s="102"/>
    </row>
    <row r="60" spans="1:1024">
      <c r="C60" s="102"/>
      <c r="D60" s="102"/>
      <c r="E60" s="102"/>
      <c r="F60" s="102"/>
      <c r="G60" s="102"/>
      <c r="H60" s="102"/>
      <c r="I60" s="102"/>
      <c r="J60" s="102"/>
      <c r="K60" s="102"/>
      <c r="L60" s="102"/>
      <c r="M60" s="102"/>
      <c r="N60" s="102"/>
      <c r="O60" s="102"/>
      <c r="P60" s="102"/>
      <c r="Q60" s="102"/>
      <c r="R60" s="102"/>
      <c r="S60" s="102"/>
      <c r="T60" s="102"/>
      <c r="U60" s="102"/>
      <c r="V60" s="102"/>
      <c r="W60" s="102"/>
    </row>
    <row r="61" spans="1:1024">
      <c r="C61" s="102"/>
      <c r="D61" s="102"/>
      <c r="E61" s="102"/>
      <c r="F61" s="102"/>
      <c r="G61" s="102"/>
      <c r="H61" s="102"/>
      <c r="I61" s="102"/>
      <c r="J61" s="102"/>
      <c r="K61" s="102"/>
      <c r="L61" s="102"/>
      <c r="M61" s="102"/>
      <c r="N61" s="102"/>
      <c r="O61" s="102"/>
      <c r="P61" s="102"/>
      <c r="Q61" s="102"/>
      <c r="R61" s="102"/>
      <c r="S61" s="102"/>
      <c r="T61" s="102"/>
      <c r="U61" s="102"/>
      <c r="V61" s="102"/>
      <c r="W61" s="102"/>
    </row>
    <row r="62" spans="1:1024">
      <c r="C62" s="102"/>
      <c r="D62" s="102"/>
      <c r="E62" s="102"/>
      <c r="F62" s="102"/>
      <c r="G62" s="102"/>
      <c r="H62" s="102"/>
      <c r="I62" s="102"/>
      <c r="J62" s="102"/>
      <c r="K62" s="102"/>
      <c r="L62" s="102"/>
      <c r="M62" s="102"/>
      <c r="N62" s="102"/>
      <c r="O62" s="102"/>
      <c r="P62" s="102"/>
      <c r="Q62" s="102"/>
      <c r="R62" s="102"/>
      <c r="S62" s="102"/>
      <c r="T62" s="102"/>
      <c r="U62" s="102"/>
      <c r="V62" s="102"/>
      <c r="W62" s="102"/>
    </row>
    <row r="63" spans="1:1024">
      <c r="C63" s="102"/>
      <c r="D63" s="102"/>
      <c r="E63" s="102"/>
      <c r="F63" s="102"/>
      <c r="G63" s="102"/>
      <c r="H63" s="102"/>
      <c r="I63" s="102"/>
      <c r="J63" s="102"/>
      <c r="K63" s="102"/>
      <c r="L63" s="102"/>
      <c r="M63" s="102"/>
      <c r="N63" s="102"/>
      <c r="O63" s="102"/>
      <c r="P63" s="102"/>
      <c r="Q63" s="102"/>
      <c r="R63" s="102"/>
      <c r="S63" s="102"/>
      <c r="T63" s="102"/>
      <c r="U63" s="102"/>
      <c r="V63" s="102"/>
      <c r="W63" s="102"/>
    </row>
    <row r="64" spans="1:1024">
      <c r="C64" s="102"/>
      <c r="D64" s="102"/>
      <c r="E64" s="102"/>
      <c r="F64" s="102"/>
      <c r="G64" s="102"/>
      <c r="H64" s="102"/>
      <c r="I64" s="102"/>
      <c r="J64" s="102"/>
      <c r="K64" s="102"/>
      <c r="L64" s="102"/>
      <c r="M64" s="102"/>
      <c r="N64" s="102"/>
      <c r="O64" s="102"/>
      <c r="P64" s="102"/>
      <c r="Q64" s="102"/>
      <c r="R64" s="102"/>
      <c r="S64" s="102"/>
      <c r="T64" s="102"/>
      <c r="U64" s="102"/>
      <c r="V64" s="102"/>
      <c r="W64" s="102"/>
    </row>
    <row r="65" spans="3:23">
      <c r="C65" s="102"/>
      <c r="D65" s="102"/>
      <c r="E65" s="102"/>
      <c r="F65" s="102"/>
      <c r="G65" s="102"/>
      <c r="H65" s="102"/>
      <c r="I65" s="102"/>
      <c r="J65" s="102"/>
      <c r="K65" s="102"/>
      <c r="L65" s="102"/>
      <c r="M65" s="102"/>
      <c r="N65" s="102"/>
      <c r="O65" s="102"/>
      <c r="P65" s="102"/>
      <c r="Q65" s="102"/>
      <c r="R65" s="102"/>
      <c r="S65" s="102"/>
      <c r="T65" s="102"/>
      <c r="U65" s="102"/>
      <c r="V65" s="102"/>
      <c r="W65" s="102"/>
    </row>
    <row r="66" spans="3:23">
      <c r="C66" s="102"/>
      <c r="D66" s="102"/>
      <c r="E66" s="102"/>
      <c r="F66" s="102"/>
      <c r="G66" s="102"/>
      <c r="H66" s="102"/>
      <c r="I66" s="102"/>
      <c r="J66" s="102"/>
      <c r="K66" s="102"/>
      <c r="L66" s="102"/>
      <c r="M66" s="102"/>
      <c r="N66" s="102"/>
      <c r="O66" s="102"/>
      <c r="P66" s="102"/>
      <c r="Q66" s="102"/>
      <c r="R66" s="102"/>
      <c r="S66" s="102"/>
      <c r="T66" s="102"/>
      <c r="U66" s="102"/>
      <c r="V66" s="102"/>
      <c r="W66" s="102"/>
    </row>
    <row r="67" spans="3:23">
      <c r="C67" s="102"/>
      <c r="D67" s="102"/>
      <c r="E67" s="102"/>
      <c r="F67" s="102"/>
      <c r="G67" s="102"/>
      <c r="H67" s="102"/>
      <c r="I67" s="102"/>
      <c r="J67" s="102"/>
      <c r="K67" s="102"/>
      <c r="L67" s="102"/>
      <c r="M67" s="102"/>
      <c r="N67" s="102"/>
      <c r="O67" s="102"/>
      <c r="P67" s="102"/>
      <c r="Q67" s="102"/>
      <c r="R67" s="102"/>
      <c r="S67" s="102"/>
      <c r="T67" s="102"/>
      <c r="U67" s="102"/>
      <c r="V67" s="102"/>
      <c r="W67" s="102"/>
    </row>
    <row r="68" spans="3:23">
      <c r="C68" s="102"/>
      <c r="D68" s="102"/>
      <c r="E68" s="102"/>
      <c r="F68" s="102"/>
      <c r="G68" s="102"/>
      <c r="H68" s="102"/>
      <c r="I68" s="102"/>
      <c r="J68" s="102"/>
      <c r="K68" s="102"/>
      <c r="L68" s="102"/>
      <c r="M68" s="102"/>
      <c r="N68" s="102"/>
      <c r="O68" s="102"/>
      <c r="P68" s="102"/>
      <c r="Q68" s="102"/>
      <c r="R68" s="102"/>
      <c r="S68" s="102"/>
      <c r="T68" s="102"/>
      <c r="U68" s="102"/>
      <c r="V68" s="102"/>
      <c r="W68" s="102"/>
    </row>
    <row r="69" spans="3:23">
      <c r="C69" s="102"/>
      <c r="D69" s="102"/>
      <c r="E69" s="102"/>
      <c r="F69" s="102"/>
      <c r="G69" s="102"/>
      <c r="H69" s="102"/>
      <c r="I69" s="102"/>
      <c r="J69" s="102"/>
      <c r="K69" s="102"/>
      <c r="L69" s="102"/>
      <c r="M69" s="102"/>
      <c r="N69" s="102"/>
      <c r="O69" s="102"/>
      <c r="P69" s="102"/>
      <c r="Q69" s="102"/>
      <c r="R69" s="102"/>
      <c r="S69" s="102"/>
      <c r="T69" s="102"/>
      <c r="U69" s="102"/>
      <c r="V69" s="102"/>
      <c r="W69" s="102"/>
    </row>
    <row r="70" spans="3:23">
      <c r="C70" s="102"/>
      <c r="D70" s="102"/>
      <c r="E70" s="102"/>
      <c r="F70" s="102"/>
      <c r="G70" s="102"/>
      <c r="H70" s="102"/>
      <c r="I70" s="102"/>
      <c r="J70" s="102"/>
      <c r="K70" s="102"/>
      <c r="L70" s="102"/>
      <c r="M70" s="102"/>
      <c r="N70" s="102"/>
      <c r="O70" s="102"/>
      <c r="P70" s="102"/>
      <c r="Q70" s="102"/>
      <c r="R70" s="102"/>
      <c r="S70" s="102"/>
      <c r="T70" s="102"/>
      <c r="U70" s="102"/>
      <c r="V70" s="102"/>
      <c r="W70" s="102"/>
    </row>
    <row r="71" spans="3:23">
      <c r="C71" s="102"/>
      <c r="D71" s="102"/>
      <c r="E71" s="102"/>
      <c r="F71" s="102"/>
      <c r="G71" s="102"/>
      <c r="H71" s="102"/>
      <c r="I71" s="102"/>
      <c r="J71" s="102"/>
      <c r="K71" s="102"/>
      <c r="L71" s="102"/>
      <c r="M71" s="102"/>
      <c r="N71" s="102"/>
      <c r="O71" s="102"/>
      <c r="P71" s="102"/>
      <c r="Q71" s="102"/>
      <c r="R71" s="102"/>
      <c r="S71" s="102"/>
      <c r="T71" s="102"/>
      <c r="U71" s="102"/>
      <c r="V71" s="102"/>
      <c r="W71" s="102"/>
    </row>
    <row r="72" spans="3:23">
      <c r="C72" s="102"/>
      <c r="D72" s="102"/>
      <c r="E72" s="102"/>
      <c r="F72" s="102"/>
      <c r="G72" s="102"/>
      <c r="H72" s="102"/>
      <c r="I72" s="102"/>
      <c r="J72" s="102"/>
      <c r="K72" s="102"/>
      <c r="L72" s="102"/>
      <c r="M72" s="102"/>
      <c r="N72" s="102"/>
      <c r="O72" s="102"/>
      <c r="P72" s="102"/>
      <c r="Q72" s="102"/>
      <c r="R72" s="102"/>
      <c r="S72" s="102"/>
      <c r="T72" s="102"/>
      <c r="U72" s="102"/>
      <c r="V72" s="102"/>
      <c r="W72" s="102"/>
    </row>
    <row r="73" spans="3:23">
      <c r="C73" s="102"/>
      <c r="D73" s="102"/>
      <c r="E73" s="102"/>
      <c r="F73" s="102"/>
      <c r="G73" s="102"/>
      <c r="H73" s="102"/>
      <c r="I73" s="102"/>
      <c r="J73" s="102"/>
      <c r="K73" s="102"/>
      <c r="L73" s="102"/>
      <c r="M73" s="102"/>
      <c r="N73" s="102"/>
      <c r="O73" s="102"/>
      <c r="P73" s="102"/>
      <c r="Q73" s="102"/>
      <c r="R73" s="102"/>
      <c r="S73" s="102"/>
      <c r="T73" s="102"/>
      <c r="U73" s="102"/>
      <c r="V73" s="102"/>
      <c r="W73" s="102"/>
    </row>
    <row r="74" spans="3:23">
      <c r="C74" s="102"/>
      <c r="D74" s="102"/>
      <c r="E74" s="102"/>
      <c r="F74" s="102"/>
      <c r="G74" s="102"/>
      <c r="H74" s="102"/>
      <c r="I74" s="102"/>
      <c r="J74" s="102"/>
      <c r="K74" s="102"/>
      <c r="L74" s="102"/>
      <c r="M74" s="102"/>
      <c r="N74" s="102"/>
      <c r="O74" s="102"/>
      <c r="P74" s="102"/>
      <c r="Q74" s="102"/>
      <c r="R74" s="102"/>
      <c r="S74" s="102"/>
      <c r="T74" s="102"/>
      <c r="U74" s="102"/>
      <c r="V74" s="102"/>
      <c r="W74" s="102"/>
    </row>
    <row r="75" spans="3:23">
      <c r="C75" s="102"/>
      <c r="D75" s="102"/>
      <c r="E75" s="102"/>
      <c r="F75" s="102"/>
      <c r="G75" s="102"/>
      <c r="H75" s="102"/>
      <c r="I75" s="102"/>
      <c r="J75" s="102"/>
      <c r="K75" s="102"/>
      <c r="L75" s="102"/>
      <c r="M75" s="102"/>
      <c r="N75" s="102"/>
      <c r="O75" s="102"/>
      <c r="P75" s="102"/>
      <c r="Q75" s="102"/>
      <c r="R75" s="102"/>
      <c r="S75" s="102"/>
      <c r="T75" s="102"/>
      <c r="U75" s="102"/>
      <c r="V75" s="102"/>
      <c r="W75" s="102"/>
    </row>
    <row r="76" spans="3:23">
      <c r="C76" s="102"/>
      <c r="D76" s="102"/>
      <c r="E76" s="102"/>
      <c r="F76" s="102"/>
      <c r="G76" s="102"/>
      <c r="H76" s="102"/>
      <c r="I76" s="102"/>
      <c r="J76" s="102"/>
      <c r="K76" s="102"/>
      <c r="L76" s="102"/>
      <c r="M76" s="102"/>
      <c r="N76" s="102"/>
      <c r="O76" s="102"/>
      <c r="P76" s="102"/>
      <c r="Q76" s="102"/>
      <c r="R76" s="102"/>
      <c r="S76" s="102"/>
      <c r="T76" s="102"/>
      <c r="U76" s="102"/>
      <c r="V76" s="102"/>
      <c r="W76" s="102"/>
    </row>
    <row r="77" spans="3:23">
      <c r="C77" s="102"/>
      <c r="D77" s="102"/>
      <c r="E77" s="102"/>
      <c r="F77" s="102"/>
      <c r="G77" s="102"/>
      <c r="H77" s="102"/>
      <c r="I77" s="102"/>
      <c r="J77" s="102"/>
      <c r="K77" s="102"/>
      <c r="L77" s="102"/>
      <c r="M77" s="102"/>
      <c r="N77" s="102"/>
      <c r="O77" s="102"/>
      <c r="P77" s="102"/>
      <c r="Q77" s="102"/>
      <c r="R77" s="102"/>
      <c r="S77" s="102"/>
      <c r="T77" s="102"/>
      <c r="U77" s="102"/>
      <c r="V77" s="102"/>
      <c r="W77" s="102"/>
    </row>
    <row r="78" spans="3:23">
      <c r="C78" s="102"/>
      <c r="D78" s="102"/>
      <c r="E78" s="102"/>
      <c r="F78" s="102"/>
      <c r="G78" s="102"/>
      <c r="H78" s="102"/>
      <c r="I78" s="102"/>
      <c r="J78" s="102"/>
      <c r="K78" s="102"/>
      <c r="L78" s="102"/>
      <c r="M78" s="102"/>
      <c r="N78" s="102"/>
      <c r="O78" s="102"/>
      <c r="P78" s="102"/>
      <c r="Q78" s="102"/>
      <c r="R78" s="102"/>
      <c r="S78" s="102"/>
      <c r="T78" s="102"/>
      <c r="U78" s="102"/>
      <c r="V78" s="102"/>
      <c r="W78" s="102"/>
    </row>
    <row r="79" spans="3:23">
      <c r="C79" s="102"/>
      <c r="D79" s="102"/>
      <c r="E79" s="102"/>
      <c r="F79" s="102"/>
      <c r="G79" s="102"/>
      <c r="H79" s="102"/>
      <c r="I79" s="102"/>
      <c r="J79" s="102"/>
      <c r="K79" s="102"/>
      <c r="L79" s="102"/>
      <c r="M79" s="102"/>
      <c r="N79" s="102"/>
      <c r="O79" s="102"/>
      <c r="P79" s="102"/>
      <c r="Q79" s="102"/>
      <c r="R79" s="102"/>
      <c r="S79" s="102"/>
      <c r="T79" s="102"/>
      <c r="U79" s="102"/>
      <c r="V79" s="102"/>
      <c r="W79" s="102"/>
    </row>
    <row r="80" spans="3:23">
      <c r="C80" s="102"/>
      <c r="D80" s="102"/>
      <c r="E80" s="102"/>
      <c r="F80" s="102"/>
      <c r="G80" s="102"/>
      <c r="H80" s="102"/>
      <c r="I80" s="102"/>
      <c r="J80" s="102"/>
      <c r="K80" s="102"/>
      <c r="L80" s="102"/>
      <c r="M80" s="102"/>
      <c r="N80" s="102"/>
      <c r="O80" s="102"/>
      <c r="P80" s="102"/>
      <c r="Q80" s="102"/>
      <c r="R80" s="102"/>
      <c r="S80" s="102"/>
      <c r="T80" s="102"/>
      <c r="U80" s="102"/>
      <c r="V80" s="102"/>
      <c r="W80" s="102"/>
    </row>
    <row r="81" spans="3:23">
      <c r="C81" s="102"/>
      <c r="D81" s="102"/>
      <c r="E81" s="102"/>
      <c r="F81" s="102"/>
      <c r="G81" s="102"/>
      <c r="H81" s="102"/>
      <c r="I81" s="102"/>
      <c r="J81" s="102"/>
      <c r="K81" s="102"/>
      <c r="L81" s="102"/>
      <c r="M81" s="102"/>
      <c r="N81" s="102"/>
      <c r="O81" s="102"/>
      <c r="P81" s="102"/>
      <c r="Q81" s="102"/>
      <c r="R81" s="102"/>
      <c r="S81" s="102"/>
      <c r="T81" s="102"/>
      <c r="U81" s="102"/>
      <c r="V81" s="102"/>
      <c r="W81" s="102"/>
    </row>
    <row r="82" spans="3:23">
      <c r="C82" s="102"/>
      <c r="D82" s="102"/>
      <c r="E82" s="102"/>
      <c r="F82" s="102"/>
      <c r="G82" s="102"/>
      <c r="H82" s="102"/>
      <c r="I82" s="102"/>
      <c r="J82" s="102"/>
      <c r="K82" s="102"/>
      <c r="L82" s="102"/>
      <c r="M82" s="102"/>
      <c r="N82" s="102"/>
      <c r="O82" s="102"/>
      <c r="P82" s="102"/>
      <c r="Q82" s="102"/>
      <c r="R82" s="102"/>
      <c r="S82" s="102"/>
      <c r="T82" s="102"/>
      <c r="U82" s="102"/>
      <c r="V82" s="102"/>
      <c r="W82" s="102"/>
    </row>
    <row r="83" spans="3:23">
      <c r="C83" s="102"/>
      <c r="D83" s="102"/>
      <c r="E83" s="102"/>
      <c r="F83" s="102"/>
      <c r="G83" s="102"/>
      <c r="H83" s="102"/>
      <c r="I83" s="102"/>
      <c r="J83" s="102"/>
      <c r="K83" s="102"/>
      <c r="L83" s="102"/>
      <c r="M83" s="102"/>
      <c r="N83" s="102"/>
      <c r="O83" s="102"/>
      <c r="P83" s="102"/>
      <c r="Q83" s="102"/>
      <c r="R83" s="102"/>
      <c r="S83" s="102"/>
      <c r="T83" s="102"/>
      <c r="U83" s="102"/>
      <c r="V83" s="102"/>
      <c r="W83" s="102"/>
    </row>
    <row r="84" spans="3:23">
      <c r="C84" s="102"/>
      <c r="D84" s="102"/>
      <c r="E84" s="102"/>
      <c r="F84" s="102"/>
      <c r="G84" s="102"/>
      <c r="H84" s="102"/>
      <c r="I84" s="102"/>
      <c r="J84" s="102"/>
      <c r="K84" s="102"/>
      <c r="L84" s="102"/>
      <c r="M84" s="102"/>
      <c r="N84" s="102"/>
      <c r="O84" s="102"/>
      <c r="P84" s="102"/>
      <c r="Q84" s="102"/>
      <c r="R84" s="102"/>
      <c r="S84" s="102"/>
      <c r="T84" s="102"/>
      <c r="U84" s="102"/>
      <c r="V84" s="102"/>
      <c r="W84" s="102"/>
    </row>
    <row r="85" spans="3:23">
      <c r="C85" s="102"/>
      <c r="D85" s="102"/>
      <c r="E85" s="102"/>
      <c r="F85" s="102"/>
      <c r="G85" s="102"/>
      <c r="H85" s="102"/>
      <c r="I85" s="102"/>
      <c r="J85" s="102"/>
      <c r="K85" s="102"/>
      <c r="L85" s="102"/>
      <c r="M85" s="102"/>
      <c r="N85" s="102"/>
      <c r="O85" s="102"/>
      <c r="P85" s="102"/>
      <c r="Q85" s="102"/>
      <c r="R85" s="102"/>
      <c r="S85" s="102"/>
      <c r="T85" s="102"/>
      <c r="U85" s="102"/>
      <c r="V85" s="102"/>
      <c r="W85" s="102"/>
    </row>
    <row r="86" spans="3:23">
      <c r="C86" s="102"/>
      <c r="D86" s="102"/>
      <c r="E86" s="102"/>
      <c r="F86" s="102"/>
      <c r="G86" s="102"/>
      <c r="H86" s="102"/>
      <c r="I86" s="102"/>
      <c r="J86" s="102"/>
      <c r="K86" s="102"/>
      <c r="L86" s="102"/>
      <c r="M86" s="102"/>
      <c r="N86" s="102"/>
      <c r="O86" s="102"/>
      <c r="P86" s="102"/>
      <c r="Q86" s="102"/>
      <c r="R86" s="102"/>
      <c r="S86" s="102"/>
      <c r="T86" s="102"/>
      <c r="U86" s="102"/>
      <c r="V86" s="102"/>
      <c r="W86" s="102"/>
    </row>
    <row r="87" spans="3:23">
      <c r="C87" s="102"/>
      <c r="D87" s="102"/>
      <c r="E87" s="102"/>
      <c r="F87" s="102"/>
      <c r="G87" s="102"/>
      <c r="H87" s="102"/>
      <c r="I87" s="102"/>
      <c r="J87" s="102"/>
      <c r="K87" s="102"/>
      <c r="L87" s="102"/>
      <c r="M87" s="102"/>
      <c r="N87" s="102"/>
      <c r="O87" s="102"/>
      <c r="P87" s="102"/>
      <c r="Q87" s="102"/>
      <c r="R87" s="102"/>
      <c r="S87" s="102"/>
      <c r="T87" s="102"/>
      <c r="U87" s="102"/>
      <c r="V87" s="102"/>
      <c r="W87" s="102"/>
    </row>
    <row r="88" spans="3:23">
      <c r="C88" s="102"/>
      <c r="D88" s="102"/>
      <c r="E88" s="102"/>
      <c r="F88" s="102"/>
      <c r="G88" s="102"/>
      <c r="H88" s="102"/>
      <c r="I88" s="102"/>
      <c r="J88" s="102"/>
      <c r="K88" s="102"/>
      <c r="L88" s="102"/>
      <c r="M88" s="102"/>
      <c r="N88" s="102"/>
      <c r="O88" s="102"/>
      <c r="P88" s="102"/>
      <c r="Q88" s="102"/>
      <c r="R88" s="102"/>
      <c r="S88" s="102"/>
      <c r="T88" s="102"/>
      <c r="U88" s="102"/>
      <c r="V88" s="102"/>
      <c r="W88" s="102"/>
    </row>
    <row r="89" spans="3:23">
      <c r="C89" s="102"/>
      <c r="D89" s="102"/>
      <c r="E89" s="102"/>
      <c r="F89" s="102"/>
      <c r="G89" s="102"/>
      <c r="H89" s="102"/>
      <c r="I89" s="102"/>
      <c r="J89" s="102"/>
      <c r="K89" s="102"/>
      <c r="L89" s="102"/>
      <c r="M89" s="102"/>
      <c r="N89" s="102"/>
      <c r="O89" s="102"/>
      <c r="P89" s="102"/>
      <c r="Q89" s="102"/>
      <c r="R89" s="102"/>
      <c r="S89" s="102"/>
      <c r="T89" s="102"/>
      <c r="U89" s="102"/>
      <c r="V89" s="102"/>
      <c r="W89" s="102"/>
    </row>
    <row r="90" spans="3:23">
      <c r="C90" s="102"/>
      <c r="D90" s="102"/>
      <c r="E90" s="102"/>
      <c r="F90" s="102"/>
      <c r="G90" s="102"/>
      <c r="H90" s="102"/>
      <c r="I90" s="102"/>
      <c r="J90" s="102"/>
      <c r="K90" s="102"/>
      <c r="L90" s="102"/>
      <c r="M90" s="102"/>
      <c r="N90" s="102"/>
      <c r="O90" s="102"/>
      <c r="P90" s="102"/>
      <c r="Q90" s="102"/>
      <c r="R90" s="102"/>
      <c r="S90" s="102"/>
      <c r="T90" s="102"/>
      <c r="U90" s="102"/>
      <c r="V90" s="102"/>
      <c r="W90" s="102"/>
    </row>
    <row r="91" spans="3:23">
      <c r="C91" s="102"/>
      <c r="D91" s="102"/>
      <c r="E91" s="102"/>
      <c r="F91" s="102"/>
      <c r="G91" s="102"/>
      <c r="H91" s="102"/>
      <c r="I91" s="102"/>
      <c r="J91" s="102"/>
      <c r="K91" s="102"/>
      <c r="L91" s="102"/>
      <c r="M91" s="102"/>
      <c r="N91" s="102"/>
      <c r="O91" s="102"/>
      <c r="P91" s="102"/>
      <c r="Q91" s="102"/>
      <c r="R91" s="102"/>
      <c r="S91" s="102"/>
      <c r="T91" s="102"/>
      <c r="U91" s="102"/>
      <c r="V91" s="102"/>
      <c r="W91" s="102"/>
    </row>
    <row r="92" spans="3:23">
      <c r="C92" s="102"/>
      <c r="D92" s="102"/>
      <c r="E92" s="102"/>
      <c r="F92" s="102"/>
      <c r="G92" s="102"/>
      <c r="H92" s="102"/>
      <c r="I92" s="102"/>
      <c r="J92" s="102"/>
      <c r="K92" s="102"/>
      <c r="L92" s="102"/>
      <c r="M92" s="102"/>
      <c r="N92" s="102"/>
      <c r="O92" s="102"/>
      <c r="P92" s="102"/>
      <c r="Q92" s="102"/>
      <c r="R92" s="102"/>
      <c r="S92" s="102"/>
      <c r="T92" s="102"/>
      <c r="U92" s="102"/>
      <c r="V92" s="102"/>
      <c r="W92" s="102"/>
    </row>
    <row r="93" spans="3:23">
      <c r="C93" s="102"/>
      <c r="D93" s="102"/>
      <c r="E93" s="102"/>
      <c r="F93" s="102"/>
      <c r="G93" s="102"/>
      <c r="H93" s="102"/>
      <c r="I93" s="102"/>
      <c r="J93" s="102"/>
      <c r="K93" s="102"/>
      <c r="L93" s="102"/>
      <c r="M93" s="102"/>
      <c r="N93" s="102"/>
      <c r="O93" s="102"/>
      <c r="P93" s="102"/>
      <c r="Q93" s="102"/>
      <c r="R93" s="102"/>
      <c r="S93" s="102"/>
      <c r="T93" s="102"/>
      <c r="U93" s="102"/>
      <c r="V93" s="102"/>
      <c r="W93" s="102"/>
    </row>
    <row r="94" spans="3:23">
      <c r="C94" s="102"/>
      <c r="D94" s="102"/>
      <c r="E94" s="102"/>
      <c r="F94" s="102"/>
      <c r="G94" s="102"/>
      <c r="H94" s="102"/>
      <c r="I94" s="102"/>
      <c r="J94" s="102"/>
      <c r="K94" s="102"/>
      <c r="L94" s="102"/>
      <c r="M94" s="102"/>
      <c r="N94" s="102"/>
      <c r="O94" s="102"/>
      <c r="P94" s="102"/>
      <c r="Q94" s="102"/>
      <c r="R94" s="102"/>
      <c r="S94" s="102"/>
      <c r="T94" s="102"/>
      <c r="U94" s="102"/>
      <c r="V94" s="102"/>
      <c r="W94" s="102"/>
    </row>
    <row r="95" spans="3:23">
      <c r="C95" s="102"/>
      <c r="D95" s="102"/>
      <c r="E95" s="102"/>
      <c r="F95" s="102"/>
      <c r="G95" s="102"/>
      <c r="H95" s="102"/>
      <c r="I95" s="102"/>
      <c r="J95" s="102"/>
      <c r="K95" s="102"/>
      <c r="L95" s="102"/>
      <c r="M95" s="102"/>
      <c r="N95" s="102"/>
      <c r="O95" s="102"/>
      <c r="P95" s="102"/>
      <c r="Q95" s="102"/>
      <c r="R95" s="102"/>
      <c r="S95" s="102"/>
      <c r="T95" s="102"/>
      <c r="U95" s="102"/>
      <c r="V95" s="102"/>
      <c r="W95" s="102"/>
    </row>
    <row r="96" spans="3:23">
      <c r="C96" s="102"/>
      <c r="D96" s="102"/>
      <c r="E96" s="102"/>
      <c r="F96" s="102"/>
      <c r="G96" s="102"/>
      <c r="H96" s="102"/>
      <c r="I96" s="102"/>
      <c r="J96" s="102"/>
      <c r="K96" s="102"/>
      <c r="L96" s="102"/>
      <c r="M96" s="102"/>
      <c r="N96" s="102"/>
      <c r="O96" s="102"/>
      <c r="P96" s="102"/>
      <c r="Q96" s="102"/>
      <c r="R96" s="102"/>
      <c r="S96" s="102"/>
      <c r="T96" s="102"/>
      <c r="U96" s="102"/>
      <c r="V96" s="102"/>
      <c r="W96" s="102"/>
    </row>
    <row r="97" spans="3:23">
      <c r="C97" s="102"/>
      <c r="D97" s="102"/>
      <c r="E97" s="102"/>
      <c r="F97" s="102"/>
      <c r="G97" s="102"/>
      <c r="H97" s="102"/>
      <c r="I97" s="102"/>
      <c r="J97" s="102"/>
      <c r="K97" s="102"/>
      <c r="L97" s="102"/>
      <c r="M97" s="102"/>
      <c r="N97" s="102"/>
      <c r="O97" s="102"/>
      <c r="P97" s="102"/>
      <c r="Q97" s="102"/>
      <c r="R97" s="102"/>
      <c r="S97" s="102"/>
      <c r="T97" s="102"/>
      <c r="U97" s="102"/>
      <c r="V97" s="102"/>
      <c r="W97" s="102"/>
    </row>
    <row r="98" spans="3:23">
      <c r="C98" s="102"/>
      <c r="D98" s="102"/>
      <c r="E98" s="102"/>
      <c r="F98" s="102"/>
      <c r="G98" s="102"/>
      <c r="H98" s="102"/>
      <c r="I98" s="102"/>
      <c r="J98" s="102"/>
      <c r="K98" s="102"/>
      <c r="L98" s="102"/>
      <c r="M98" s="102"/>
      <c r="N98" s="102"/>
      <c r="O98" s="102"/>
      <c r="P98" s="102"/>
      <c r="Q98" s="102"/>
      <c r="R98" s="102"/>
      <c r="S98" s="102"/>
      <c r="T98" s="102"/>
      <c r="U98" s="102"/>
      <c r="V98" s="102"/>
      <c r="W98" s="102"/>
    </row>
    <row r="99" spans="3:23">
      <c r="C99" s="102"/>
      <c r="D99" s="102"/>
      <c r="E99" s="102"/>
      <c r="F99" s="102"/>
      <c r="G99" s="102"/>
      <c r="H99" s="102"/>
      <c r="I99" s="102"/>
      <c r="J99" s="102"/>
      <c r="K99" s="102"/>
      <c r="L99" s="102"/>
      <c r="M99" s="102"/>
      <c r="N99" s="102"/>
      <c r="O99" s="102"/>
      <c r="P99" s="102"/>
      <c r="Q99" s="102"/>
      <c r="R99" s="102"/>
      <c r="S99" s="102"/>
      <c r="T99" s="102"/>
      <c r="U99" s="102"/>
      <c r="V99" s="102"/>
      <c r="W99" s="102"/>
    </row>
    <row r="100" spans="3:23">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3:23">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3:23">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3:23">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3:23">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3:23">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3:23">
      <c r="C106" s="102"/>
      <c r="D106" s="102"/>
      <c r="E106" s="102"/>
      <c r="F106" s="102"/>
      <c r="G106" s="102"/>
      <c r="H106" s="103"/>
      <c r="I106" s="103"/>
      <c r="J106" s="103"/>
      <c r="K106" s="103"/>
      <c r="L106" s="102"/>
      <c r="M106" s="102"/>
      <c r="N106" s="102"/>
      <c r="O106" s="102"/>
      <c r="P106" s="102"/>
      <c r="Q106" s="102"/>
      <c r="R106" s="102"/>
      <c r="S106" s="102"/>
      <c r="T106" s="102"/>
      <c r="U106" s="102"/>
      <c r="V106" s="102"/>
      <c r="W106" s="102"/>
    </row>
    <row r="107" spans="3:23">
      <c r="C107" s="103"/>
      <c r="D107" s="103"/>
      <c r="E107" s="103"/>
      <c r="F107" s="103"/>
      <c r="G107" s="103"/>
      <c r="H107" s="103"/>
      <c r="I107" s="103"/>
      <c r="J107" s="103"/>
      <c r="K107" s="103"/>
      <c r="L107" s="103"/>
      <c r="M107" s="103"/>
      <c r="N107" s="103"/>
      <c r="O107" s="103"/>
      <c r="P107" s="103"/>
      <c r="Q107" s="103"/>
      <c r="R107" s="103"/>
      <c r="S107" s="103"/>
      <c r="T107" s="103"/>
      <c r="U107" s="103"/>
      <c r="V107" s="103"/>
      <c r="W107" s="103"/>
    </row>
    <row r="108" spans="3:23">
      <c r="C108" s="103"/>
      <c r="D108" s="103"/>
      <c r="E108" s="103"/>
      <c r="F108" s="103"/>
      <c r="G108" s="103"/>
      <c r="H108" s="103"/>
      <c r="I108" s="103"/>
      <c r="J108" s="103"/>
      <c r="K108" s="103"/>
      <c r="L108" s="103"/>
      <c r="M108" s="103"/>
      <c r="N108" s="103"/>
      <c r="O108" s="103"/>
      <c r="P108" s="103"/>
      <c r="Q108" s="103"/>
      <c r="R108" s="103"/>
      <c r="S108" s="103"/>
      <c r="T108" s="103"/>
      <c r="U108" s="103"/>
      <c r="V108" s="103"/>
      <c r="W108" s="103"/>
    </row>
    <row r="109" spans="3:23">
      <c r="C109" s="103"/>
      <c r="D109" s="103"/>
      <c r="E109" s="103"/>
      <c r="F109" s="103"/>
      <c r="G109" s="103"/>
      <c r="H109" s="103"/>
      <c r="I109" s="103"/>
      <c r="J109" s="103"/>
      <c r="K109" s="103"/>
      <c r="L109" s="103"/>
      <c r="M109" s="103"/>
      <c r="N109" s="103"/>
      <c r="O109" s="103"/>
      <c r="P109" s="103"/>
      <c r="Q109" s="103"/>
      <c r="R109" s="103"/>
      <c r="S109" s="103"/>
      <c r="T109" s="103"/>
      <c r="U109" s="103"/>
      <c r="V109" s="103"/>
      <c r="W109" s="103"/>
    </row>
    <row r="110" spans="3:23">
      <c r="C110" s="103"/>
      <c r="D110" s="103"/>
      <c r="E110" s="103"/>
      <c r="F110" s="103"/>
      <c r="G110" s="103"/>
      <c r="H110" s="103"/>
      <c r="I110" s="103"/>
      <c r="J110" s="103"/>
      <c r="K110" s="103"/>
      <c r="L110" s="103"/>
      <c r="M110" s="103"/>
      <c r="N110" s="103"/>
      <c r="O110" s="103"/>
      <c r="P110" s="103"/>
      <c r="Q110" s="103"/>
      <c r="R110" s="103"/>
      <c r="S110" s="103"/>
      <c r="T110" s="103"/>
      <c r="U110" s="103"/>
      <c r="V110" s="103"/>
      <c r="W110" s="103"/>
    </row>
    <row r="111" spans="3:23">
      <c r="C111" s="103"/>
      <c r="D111" s="103"/>
      <c r="E111" s="103"/>
      <c r="F111" s="103"/>
      <c r="G111" s="103"/>
      <c r="H111" s="103"/>
      <c r="I111" s="103"/>
      <c r="J111" s="103"/>
      <c r="K111" s="103"/>
      <c r="L111" s="103"/>
      <c r="M111" s="103"/>
      <c r="N111" s="103"/>
      <c r="O111" s="103"/>
      <c r="P111" s="103"/>
      <c r="Q111" s="103"/>
      <c r="R111" s="103"/>
      <c r="S111" s="103"/>
      <c r="T111" s="103"/>
      <c r="U111" s="103"/>
      <c r="V111" s="103"/>
      <c r="W111" s="103"/>
    </row>
    <row r="112" spans="3:23">
      <c r="C112" s="103"/>
      <c r="D112" s="103"/>
      <c r="E112" s="103"/>
      <c r="F112" s="103"/>
      <c r="G112" s="103"/>
      <c r="H112" s="103"/>
      <c r="I112" s="103"/>
      <c r="J112" s="103"/>
      <c r="K112" s="103"/>
      <c r="L112" s="103"/>
      <c r="M112" s="103"/>
      <c r="N112" s="103"/>
      <c r="O112" s="103"/>
      <c r="P112" s="103"/>
      <c r="Q112" s="103"/>
      <c r="R112" s="103"/>
      <c r="S112" s="103"/>
      <c r="T112" s="103"/>
      <c r="U112" s="103"/>
      <c r="V112" s="103"/>
      <c r="W112" s="103"/>
    </row>
    <row r="113" spans="3:23">
      <c r="C113" s="103"/>
      <c r="D113" s="103"/>
      <c r="E113" s="103"/>
      <c r="F113" s="103"/>
      <c r="G113" s="103"/>
      <c r="H113" s="103"/>
      <c r="I113" s="103"/>
      <c r="J113" s="103"/>
      <c r="K113" s="103"/>
      <c r="L113" s="103"/>
      <c r="M113" s="103"/>
      <c r="N113" s="103"/>
      <c r="O113" s="103"/>
      <c r="P113" s="103"/>
      <c r="Q113" s="103"/>
      <c r="R113" s="103"/>
      <c r="S113" s="103"/>
      <c r="T113" s="103"/>
      <c r="U113" s="103"/>
      <c r="V113" s="103"/>
      <c r="W113" s="103"/>
    </row>
    <row r="114" spans="3:23">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3:23">
      <c r="C115" s="103"/>
      <c r="D115" s="103"/>
      <c r="E115" s="103"/>
      <c r="F115" s="103"/>
      <c r="G115" s="103"/>
      <c r="H115" s="103"/>
      <c r="I115" s="103"/>
      <c r="J115" s="103"/>
      <c r="K115" s="103"/>
      <c r="L115" s="103"/>
      <c r="M115" s="103"/>
      <c r="N115" s="103"/>
      <c r="O115" s="103"/>
      <c r="P115" s="103"/>
      <c r="Q115" s="103"/>
      <c r="R115" s="103"/>
      <c r="S115" s="103"/>
      <c r="T115" s="103"/>
      <c r="U115" s="103"/>
      <c r="V115" s="103"/>
      <c r="W115" s="103"/>
    </row>
    <row r="116" spans="3:23">
      <c r="C116" s="103"/>
      <c r="D116" s="103"/>
      <c r="E116" s="103"/>
      <c r="F116" s="103"/>
      <c r="G116" s="103"/>
      <c r="H116" s="103"/>
      <c r="I116" s="103"/>
      <c r="J116" s="103"/>
      <c r="K116" s="103"/>
      <c r="L116" s="103"/>
      <c r="M116" s="103"/>
      <c r="N116" s="103"/>
      <c r="O116" s="103"/>
      <c r="P116" s="103"/>
      <c r="Q116" s="103"/>
      <c r="R116" s="103"/>
      <c r="S116" s="103"/>
      <c r="T116" s="103"/>
      <c r="U116" s="103"/>
      <c r="V116" s="103"/>
      <c r="W116" s="103"/>
    </row>
    <row r="117" spans="3:23">
      <c r="C117" s="103"/>
      <c r="D117" s="103"/>
      <c r="E117" s="103"/>
      <c r="F117" s="103"/>
      <c r="G117" s="103"/>
      <c r="H117" s="103"/>
      <c r="I117" s="103"/>
      <c r="J117" s="103"/>
      <c r="K117" s="103"/>
      <c r="L117" s="103"/>
      <c r="M117" s="103"/>
      <c r="N117" s="103"/>
      <c r="O117" s="103"/>
      <c r="P117" s="103"/>
      <c r="Q117" s="103"/>
      <c r="R117" s="103"/>
      <c r="S117" s="103"/>
      <c r="T117" s="103"/>
      <c r="U117" s="103"/>
      <c r="V117" s="103"/>
      <c r="W117" s="103"/>
    </row>
    <row r="118" spans="3:23">
      <c r="C118" s="103"/>
      <c r="D118" s="103"/>
      <c r="E118" s="103"/>
      <c r="F118" s="103"/>
      <c r="G118" s="103"/>
      <c r="H118" s="103"/>
      <c r="I118" s="103"/>
      <c r="J118" s="103"/>
      <c r="K118" s="103"/>
      <c r="L118" s="103"/>
      <c r="M118" s="103"/>
      <c r="N118" s="103"/>
      <c r="O118" s="103"/>
      <c r="P118" s="103"/>
      <c r="Q118" s="103"/>
      <c r="R118" s="103"/>
      <c r="S118" s="103"/>
      <c r="T118" s="103"/>
      <c r="U118" s="103"/>
      <c r="V118" s="103"/>
      <c r="W118" s="103"/>
    </row>
    <row r="119" spans="3:23">
      <c r="C119" s="103"/>
      <c r="D119" s="103"/>
      <c r="E119" s="103"/>
      <c r="F119" s="103"/>
      <c r="G119" s="103"/>
      <c r="H119" s="103"/>
      <c r="I119" s="103"/>
      <c r="J119" s="103"/>
      <c r="K119" s="103"/>
      <c r="L119" s="103"/>
      <c r="M119" s="103"/>
      <c r="N119" s="103"/>
      <c r="O119" s="103"/>
      <c r="P119" s="103"/>
      <c r="Q119" s="103"/>
      <c r="R119" s="103"/>
      <c r="S119" s="103"/>
      <c r="T119" s="103"/>
      <c r="U119" s="103"/>
      <c r="V119" s="103"/>
      <c r="W119" s="103"/>
    </row>
    <row r="120" spans="3:23">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3:23">
      <c r="C121" s="103"/>
      <c r="D121" s="103"/>
      <c r="E121" s="103"/>
      <c r="F121" s="103"/>
      <c r="G121" s="103"/>
      <c r="H121" s="103"/>
      <c r="I121" s="103"/>
      <c r="J121" s="103"/>
      <c r="K121" s="103"/>
      <c r="L121" s="103"/>
      <c r="M121" s="103"/>
      <c r="N121" s="103"/>
      <c r="O121" s="103"/>
      <c r="P121" s="103"/>
      <c r="Q121" s="103"/>
      <c r="R121" s="103"/>
      <c r="S121" s="103"/>
      <c r="T121" s="103"/>
      <c r="U121" s="103"/>
      <c r="V121" s="103"/>
      <c r="W121" s="103"/>
    </row>
    <row r="122" spans="3:23">
      <c r="C122" s="103"/>
      <c r="D122" s="103"/>
      <c r="E122" s="103"/>
      <c r="F122" s="103"/>
      <c r="G122" s="103"/>
      <c r="H122" s="103"/>
      <c r="I122" s="103"/>
      <c r="J122" s="103"/>
      <c r="K122" s="103"/>
      <c r="L122" s="103"/>
      <c r="M122" s="103"/>
      <c r="N122" s="103"/>
      <c r="O122" s="103"/>
      <c r="P122" s="103"/>
      <c r="Q122" s="103"/>
      <c r="R122" s="103"/>
      <c r="S122" s="103"/>
      <c r="T122" s="103"/>
      <c r="U122" s="103"/>
      <c r="V122" s="103"/>
      <c r="W122" s="103"/>
    </row>
    <row r="123" spans="3:23">
      <c r="C123" s="103"/>
      <c r="D123" s="103"/>
      <c r="E123" s="103"/>
      <c r="F123" s="103"/>
      <c r="G123" s="103"/>
      <c r="H123" s="103"/>
      <c r="I123" s="103"/>
      <c r="J123" s="103"/>
      <c r="K123" s="103"/>
      <c r="L123" s="103"/>
      <c r="M123" s="103"/>
      <c r="N123" s="103"/>
      <c r="O123" s="103"/>
      <c r="P123" s="103"/>
      <c r="Q123" s="103"/>
      <c r="R123" s="103"/>
      <c r="S123" s="103"/>
      <c r="T123" s="103"/>
      <c r="U123" s="103"/>
      <c r="V123" s="103"/>
      <c r="W123" s="103"/>
    </row>
    <row r="124" spans="3:23">
      <c r="C124" s="103"/>
      <c r="D124" s="103"/>
      <c r="E124" s="103"/>
      <c r="F124" s="103"/>
      <c r="G124" s="103"/>
      <c r="H124" s="103"/>
      <c r="I124" s="103"/>
      <c r="J124" s="103"/>
      <c r="K124" s="103"/>
      <c r="L124" s="103"/>
      <c r="M124" s="103"/>
      <c r="N124" s="103"/>
      <c r="O124" s="103"/>
      <c r="P124" s="103"/>
      <c r="Q124" s="103"/>
      <c r="R124" s="103"/>
      <c r="S124" s="103"/>
      <c r="T124" s="103"/>
      <c r="U124" s="103"/>
      <c r="V124" s="103"/>
      <c r="W124" s="103"/>
    </row>
    <row r="125" spans="3:23">
      <c r="C125" s="103"/>
      <c r="D125" s="103"/>
      <c r="E125" s="103"/>
      <c r="F125" s="103"/>
      <c r="G125" s="103"/>
      <c r="H125" s="103"/>
      <c r="I125" s="103"/>
      <c r="J125" s="103"/>
      <c r="K125" s="103"/>
      <c r="L125" s="103"/>
      <c r="M125" s="103"/>
      <c r="N125" s="103"/>
      <c r="O125" s="103"/>
      <c r="P125" s="103"/>
      <c r="Q125" s="103"/>
      <c r="R125" s="103"/>
      <c r="S125" s="103"/>
      <c r="T125" s="103"/>
      <c r="U125" s="103"/>
      <c r="V125" s="103"/>
      <c r="W125" s="103"/>
    </row>
    <row r="126" spans="3:23">
      <c r="C126" s="103"/>
      <c r="D126" s="103"/>
      <c r="E126" s="103"/>
      <c r="F126" s="103"/>
      <c r="G126" s="103"/>
      <c r="H126" s="103"/>
      <c r="I126" s="103"/>
      <c r="J126" s="103"/>
      <c r="K126" s="103"/>
      <c r="L126" s="103"/>
      <c r="M126" s="103"/>
      <c r="N126" s="103"/>
      <c r="O126" s="103"/>
      <c r="P126" s="103"/>
      <c r="Q126" s="103"/>
      <c r="R126" s="103"/>
      <c r="S126" s="103"/>
      <c r="T126" s="103"/>
      <c r="U126" s="103"/>
      <c r="V126" s="103"/>
      <c r="W126" s="103"/>
    </row>
    <row r="127" spans="3:23">
      <c r="C127" s="103"/>
      <c r="D127" s="103"/>
      <c r="E127" s="103"/>
      <c r="F127" s="103"/>
      <c r="G127" s="103"/>
      <c r="H127" s="103"/>
      <c r="I127" s="103"/>
      <c r="J127" s="103"/>
      <c r="K127" s="103"/>
      <c r="L127" s="103"/>
      <c r="M127" s="103"/>
      <c r="N127" s="103"/>
      <c r="O127" s="103"/>
      <c r="P127" s="103"/>
      <c r="Q127" s="103"/>
      <c r="R127" s="103"/>
      <c r="S127" s="103"/>
      <c r="T127" s="103"/>
      <c r="U127" s="103"/>
      <c r="V127" s="103"/>
      <c r="W127" s="103"/>
    </row>
    <row r="128" spans="3:23">
      <c r="C128" s="103"/>
      <c r="D128" s="103"/>
      <c r="E128" s="103"/>
      <c r="F128" s="103"/>
      <c r="G128" s="103"/>
      <c r="L128" s="103"/>
      <c r="M128" s="103"/>
      <c r="N128" s="103"/>
      <c r="O128" s="103"/>
      <c r="P128" s="103"/>
      <c r="Q128" s="103"/>
      <c r="R128" s="103"/>
      <c r="S128" s="103"/>
      <c r="T128" s="103"/>
      <c r="U128" s="103"/>
      <c r="V128" s="103"/>
      <c r="W128" s="103"/>
    </row>
  </sheetData>
  <mergeCells count="13">
    <mergeCell ref="A49:C49"/>
    <mergeCell ref="A50:C50"/>
    <mergeCell ref="A51:C51"/>
    <mergeCell ref="M36:M43"/>
    <mergeCell ref="A45:C45"/>
    <mergeCell ref="A46:C46"/>
    <mergeCell ref="A47:C47"/>
    <mergeCell ref="A48:C48"/>
    <mergeCell ref="A2:B2"/>
    <mergeCell ref="A4:B4"/>
    <mergeCell ref="A6:B6"/>
    <mergeCell ref="A8:B8"/>
    <mergeCell ref="A10:B10"/>
  </mergeCells>
  <conditionalFormatting sqref="O37:P43">
    <cfRule type="expression" dxfId="2" priority="2">
      <formula>$B37&gt;$B$13</formula>
    </cfRule>
  </conditionalFormatting>
  <pageMargins left="0.7" right="0.7" top="0.75" bottom="0.7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Legenda!$B$2:$B$43</xm:f>
          </x14:formula1>
          <x14:formula2>
            <xm:f>0</xm:f>
          </x14:formula2>
          <xm:sqref>D14:D33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39"/>
  <sheetViews>
    <sheetView topLeftCell="A34" zoomScaleNormal="100" workbookViewId="0">
      <selection activeCell="A15" sqref="A15"/>
    </sheetView>
  </sheetViews>
  <sheetFormatPr defaultColWidth="8.7109375" defaultRowHeight="15"/>
  <cols>
    <col min="1" max="1" width="8.42578125" customWidth="1"/>
    <col min="2" max="2" width="24.140625" customWidth="1"/>
    <col min="3" max="3" width="23.85546875" customWidth="1"/>
    <col min="4" max="4" width="22.85546875" customWidth="1"/>
    <col min="5" max="5" width="15.28515625" customWidth="1"/>
    <col min="6" max="6" width="16.5703125" customWidth="1"/>
    <col min="7" max="7" width="17.28515625" customWidth="1"/>
    <col min="8" max="8" width="22.7109375" customWidth="1"/>
    <col min="9" max="9" width="19.5703125" customWidth="1"/>
    <col min="10" max="10" width="31.140625" customWidth="1"/>
  </cols>
  <sheetData>
    <row r="2" spans="1:10" ht="18.600000000000001" customHeight="1">
      <c r="A2" s="164" t="s">
        <v>59</v>
      </c>
      <c r="B2" s="164"/>
      <c r="C2" s="170"/>
      <c r="D2" s="170"/>
      <c r="E2" s="170"/>
      <c r="F2" s="170"/>
      <c r="G2" s="170"/>
      <c r="H2" s="170"/>
      <c r="I2" s="170"/>
    </row>
    <row r="4" spans="1:10" ht="18.600000000000001" customHeight="1">
      <c r="A4" s="164" t="s">
        <v>13</v>
      </c>
      <c r="B4" s="164"/>
      <c r="C4" s="170"/>
      <c r="D4" s="170"/>
      <c r="E4" s="170"/>
      <c r="F4" s="170"/>
      <c r="G4" s="170"/>
      <c r="H4" s="170"/>
    </row>
    <row r="5" spans="1:10" ht="18.600000000000001" customHeight="1">
      <c r="A5" s="77"/>
      <c r="B5" s="77"/>
      <c r="C5" s="77"/>
      <c r="D5" s="77"/>
      <c r="E5" s="76"/>
      <c r="F5" s="76"/>
      <c r="G5" s="76"/>
      <c r="H5" s="76"/>
      <c r="I5" s="76"/>
    </row>
    <row r="6" spans="1:10" ht="18.600000000000001" customHeight="1">
      <c r="A6" s="164" t="s">
        <v>27</v>
      </c>
      <c r="B6" s="164"/>
      <c r="C6" s="170"/>
      <c r="D6" s="170"/>
      <c r="E6" s="170"/>
      <c r="F6" s="170"/>
    </row>
    <row r="7" spans="1:10" ht="18.600000000000001" customHeight="1">
      <c r="A7" s="77"/>
      <c r="B7" s="77"/>
      <c r="C7" s="77"/>
      <c r="D7" s="77"/>
      <c r="E7" s="76"/>
      <c r="F7" s="76"/>
      <c r="G7" s="76"/>
      <c r="H7" s="76"/>
      <c r="I7" s="76"/>
    </row>
    <row r="8" spans="1:10" ht="18.600000000000001" customHeight="1">
      <c r="A8" s="164" t="s">
        <v>63</v>
      </c>
      <c r="B8" s="164"/>
      <c r="C8" s="79"/>
      <c r="D8" s="76"/>
      <c r="E8" s="80"/>
      <c r="F8" s="80"/>
      <c r="G8" s="80"/>
      <c r="H8" s="76"/>
      <c r="I8" s="76"/>
    </row>
    <row r="9" spans="1:10" ht="18.600000000000001" customHeight="1">
      <c r="A9" s="77"/>
      <c r="B9" s="77"/>
      <c r="C9" s="77"/>
      <c r="D9" s="77"/>
      <c r="E9" s="80"/>
      <c r="F9" s="80"/>
      <c r="G9" s="80"/>
      <c r="H9" s="76"/>
      <c r="I9" s="76"/>
    </row>
    <row r="10" spans="1:10" ht="18.600000000000001" customHeight="1">
      <c r="A10" s="164" t="s">
        <v>64</v>
      </c>
      <c r="B10" s="164"/>
      <c r="C10" s="79"/>
      <c r="D10" s="76"/>
      <c r="E10" s="80"/>
      <c r="F10" s="80"/>
      <c r="G10" s="80"/>
      <c r="H10" s="76"/>
      <c r="I10" s="76"/>
    </row>
    <row r="11" spans="1:10">
      <c r="C11" s="76"/>
      <c r="D11" s="76"/>
      <c r="E11" s="76"/>
      <c r="F11" s="76"/>
      <c r="G11" s="76"/>
    </row>
    <row r="13" spans="1:10" s="88" customFormat="1" ht="40.5">
      <c r="A13" s="83" t="s">
        <v>65</v>
      </c>
      <c r="B13" s="83" t="s">
        <v>66</v>
      </c>
      <c r="C13" s="83" t="s">
        <v>68</v>
      </c>
      <c r="D13" s="83" t="s">
        <v>121</v>
      </c>
      <c r="E13" s="83" t="s">
        <v>122</v>
      </c>
      <c r="F13" s="83" t="s">
        <v>123</v>
      </c>
      <c r="G13" s="83" t="s">
        <v>124</v>
      </c>
      <c r="H13" s="86" t="s">
        <v>125</v>
      </c>
      <c r="I13" s="86" t="s">
        <v>80</v>
      </c>
      <c r="J13" s="87" t="s">
        <v>81</v>
      </c>
    </row>
    <row r="14" spans="1:10" s="91" customFormat="1" ht="13.5">
      <c r="A14" s="89" t="s">
        <v>82</v>
      </c>
      <c r="B14" s="89" t="s">
        <v>83</v>
      </c>
      <c r="C14" s="89" t="s">
        <v>84</v>
      </c>
      <c r="D14" s="89" t="s">
        <v>85</v>
      </c>
      <c r="E14" s="89" t="s">
        <v>86</v>
      </c>
      <c r="F14" s="89" t="s">
        <v>87</v>
      </c>
      <c r="G14" s="89" t="s">
        <v>88</v>
      </c>
      <c r="H14" s="104" t="s">
        <v>89</v>
      </c>
      <c r="I14" s="104" t="s">
        <v>90</v>
      </c>
      <c r="J14" s="90" t="s">
        <v>92</v>
      </c>
    </row>
    <row r="15" spans="1:10">
      <c r="A15" s="92"/>
      <c r="B15" s="92"/>
      <c r="C15" s="92"/>
      <c r="D15" s="105"/>
      <c r="E15" s="92"/>
      <c r="F15" s="105">
        <f t="shared" ref="F15:F21" si="0">D15/1720</f>
        <v>0</v>
      </c>
      <c r="G15" s="92"/>
      <c r="H15" s="105">
        <f t="shared" ref="H15:H21" si="1">F15*G15</f>
        <v>0</v>
      </c>
      <c r="I15" s="92"/>
      <c r="J15" s="92"/>
    </row>
    <row r="16" spans="1:10">
      <c r="A16" s="92"/>
      <c r="B16" s="92"/>
      <c r="C16" s="92"/>
      <c r="D16" s="105"/>
      <c r="E16" s="92"/>
      <c r="F16" s="105">
        <f t="shared" si="0"/>
        <v>0</v>
      </c>
      <c r="G16" s="92"/>
      <c r="H16" s="105">
        <f t="shared" si="1"/>
        <v>0</v>
      </c>
      <c r="I16" s="92"/>
      <c r="J16" s="92"/>
    </row>
    <row r="17" spans="1:10">
      <c r="A17" s="92"/>
      <c r="B17" s="92"/>
      <c r="C17" s="92"/>
      <c r="D17" s="105"/>
      <c r="E17" s="92"/>
      <c r="F17" s="105">
        <f t="shared" si="0"/>
        <v>0</v>
      </c>
      <c r="G17" s="92"/>
      <c r="H17" s="105">
        <f t="shared" si="1"/>
        <v>0</v>
      </c>
      <c r="I17" s="92"/>
      <c r="J17" s="92"/>
    </row>
    <row r="18" spans="1:10">
      <c r="A18" s="92"/>
      <c r="B18" s="92"/>
      <c r="C18" s="92"/>
      <c r="D18" s="105"/>
      <c r="E18" s="92"/>
      <c r="F18" s="105">
        <f t="shared" si="0"/>
        <v>0</v>
      </c>
      <c r="G18" s="92"/>
      <c r="H18" s="105">
        <f t="shared" si="1"/>
        <v>0</v>
      </c>
      <c r="I18" s="92"/>
      <c r="J18" s="92"/>
    </row>
    <row r="19" spans="1:10">
      <c r="A19" s="92"/>
      <c r="B19" s="92"/>
      <c r="C19" s="92"/>
      <c r="D19" s="105"/>
      <c r="E19" s="92"/>
      <c r="F19" s="105">
        <f t="shared" si="0"/>
        <v>0</v>
      </c>
      <c r="G19" s="92"/>
      <c r="H19" s="105">
        <f t="shared" si="1"/>
        <v>0</v>
      </c>
      <c r="I19" s="92"/>
      <c r="J19" s="92"/>
    </row>
    <row r="20" spans="1:10">
      <c r="A20" s="92"/>
      <c r="B20" s="92"/>
      <c r="C20" s="92"/>
      <c r="D20" s="105"/>
      <c r="E20" s="92"/>
      <c r="F20" s="105">
        <f t="shared" si="0"/>
        <v>0</v>
      </c>
      <c r="G20" s="92"/>
      <c r="H20" s="105">
        <f t="shared" si="1"/>
        <v>0</v>
      </c>
      <c r="I20" s="92"/>
      <c r="J20" s="92"/>
    </row>
    <row r="21" spans="1:10">
      <c r="A21" s="92"/>
      <c r="B21" s="92"/>
      <c r="C21" s="92"/>
      <c r="D21" s="105"/>
      <c r="E21" s="92"/>
      <c r="F21" s="105">
        <f t="shared" si="0"/>
        <v>0</v>
      </c>
      <c r="G21" s="92"/>
      <c r="H21" s="105">
        <f t="shared" si="1"/>
        <v>0</v>
      </c>
      <c r="I21" s="92"/>
      <c r="J21" s="92"/>
    </row>
    <row r="23" spans="1:10">
      <c r="F23" s="168" t="s">
        <v>109</v>
      </c>
      <c r="G23" s="96" t="s">
        <v>27</v>
      </c>
      <c r="H23" s="97"/>
      <c r="I23" s="97"/>
    </row>
    <row r="24" spans="1:10">
      <c r="F24" s="168"/>
      <c r="G24" s="98" t="s">
        <v>28</v>
      </c>
      <c r="H24" s="36"/>
      <c r="I24" s="36"/>
    </row>
    <row r="25" spans="1:10">
      <c r="F25" s="168"/>
      <c r="G25" s="98" t="s">
        <v>29</v>
      </c>
      <c r="H25" s="36"/>
      <c r="I25" s="36"/>
    </row>
    <row r="26" spans="1:10">
      <c r="F26" s="168"/>
      <c r="G26" s="98" t="s">
        <v>30</v>
      </c>
      <c r="H26" s="36"/>
      <c r="I26" s="36"/>
    </row>
    <row r="27" spans="1:10">
      <c r="F27" s="168"/>
      <c r="G27" s="98" t="s">
        <v>31</v>
      </c>
      <c r="H27" s="36"/>
      <c r="I27" s="36"/>
    </row>
    <row r="28" spans="1:10">
      <c r="F28" s="168"/>
      <c r="G28" s="98" t="s">
        <v>32</v>
      </c>
      <c r="H28" s="36"/>
      <c r="I28" s="36"/>
    </row>
    <row r="29" spans="1:10">
      <c r="F29" s="168"/>
      <c r="G29" s="98" t="s">
        <v>33</v>
      </c>
      <c r="H29" s="36"/>
      <c r="I29" s="36"/>
    </row>
    <row r="30" spans="1:10">
      <c r="F30" s="168"/>
      <c r="G30" s="99" t="s">
        <v>34</v>
      </c>
      <c r="H30" s="100"/>
      <c r="I30" s="100"/>
    </row>
    <row r="34" spans="1:25" ht="15" customHeight="1">
      <c r="A34" s="169" t="s">
        <v>65</v>
      </c>
      <c r="B34" s="169"/>
      <c r="C34" s="169"/>
      <c r="D34" s="171" t="s">
        <v>126</v>
      </c>
      <c r="E34" s="171"/>
      <c r="F34" s="171"/>
      <c r="G34" s="171"/>
      <c r="H34" s="171"/>
    </row>
    <row r="35" spans="1:25" s="101" customFormat="1" ht="15" customHeight="1">
      <c r="A35" s="166" t="s">
        <v>121</v>
      </c>
      <c r="B35" s="166"/>
      <c r="C35" s="166"/>
      <c r="D35" s="171" t="s">
        <v>127</v>
      </c>
      <c r="E35" s="171"/>
      <c r="F35" s="171"/>
      <c r="G35" s="171"/>
      <c r="H35" s="171"/>
      <c r="I35" s="106"/>
      <c r="J35" s="106"/>
    </row>
    <row r="36" spans="1:25" ht="15" customHeight="1">
      <c r="A36" s="166" t="s">
        <v>122</v>
      </c>
      <c r="B36" s="166"/>
      <c r="C36" s="166"/>
      <c r="D36" s="172" t="s">
        <v>128</v>
      </c>
      <c r="E36" s="172"/>
      <c r="F36" s="172"/>
      <c r="G36" s="172"/>
      <c r="H36" s="172"/>
    </row>
    <row r="37" spans="1:25" ht="15" customHeight="1">
      <c r="A37" s="166" t="s">
        <v>123</v>
      </c>
      <c r="B37" s="166"/>
      <c r="C37" s="166"/>
      <c r="D37" s="172" t="s">
        <v>129</v>
      </c>
      <c r="E37" s="172"/>
      <c r="F37" s="172"/>
      <c r="G37" s="172"/>
      <c r="H37" s="172"/>
    </row>
    <row r="38" spans="1:25" s="75" customFormat="1" ht="27" customHeight="1">
      <c r="A38" s="166" t="s">
        <v>124</v>
      </c>
      <c r="B38" s="166"/>
      <c r="C38" s="166"/>
      <c r="D38" s="171" t="s">
        <v>130</v>
      </c>
      <c r="E38" s="171"/>
      <c r="F38" s="171"/>
      <c r="G38" s="171"/>
      <c r="H38" s="171"/>
      <c r="I38" s="107"/>
      <c r="J38" s="107"/>
      <c r="K38" s="102"/>
      <c r="L38" s="102"/>
      <c r="M38" s="102"/>
      <c r="N38" s="102"/>
      <c r="O38" s="102"/>
      <c r="P38" s="102"/>
      <c r="Q38" s="102"/>
      <c r="R38" s="102"/>
      <c r="S38" s="102"/>
      <c r="T38" s="102"/>
      <c r="U38" s="102"/>
      <c r="V38" s="102"/>
      <c r="W38" s="102"/>
      <c r="X38" s="102"/>
      <c r="Y38" s="102"/>
    </row>
    <row r="39" spans="1:25" s="75" customFormat="1" ht="21.75" customHeight="1">
      <c r="A39" s="166" t="s">
        <v>125</v>
      </c>
      <c r="B39" s="166"/>
      <c r="C39" s="166"/>
      <c r="D39" s="108" t="s">
        <v>131</v>
      </c>
      <c r="E39" s="102"/>
      <c r="F39" s="102"/>
      <c r="G39" s="102"/>
      <c r="H39" s="102"/>
      <c r="I39" s="102"/>
      <c r="J39" s="102"/>
      <c r="K39" s="102"/>
      <c r="L39" s="102"/>
      <c r="M39" s="102"/>
      <c r="N39" s="102"/>
      <c r="O39" s="102"/>
      <c r="P39" s="102"/>
      <c r="Q39" s="102"/>
      <c r="R39" s="102"/>
      <c r="S39" s="102"/>
      <c r="T39" s="102"/>
      <c r="U39" s="102"/>
      <c r="V39" s="102"/>
      <c r="W39" s="102"/>
      <c r="X39" s="102"/>
      <c r="Y39" s="102"/>
    </row>
  </sheetData>
  <mergeCells count="20">
    <mergeCell ref="A38:C38"/>
    <mergeCell ref="D38:H38"/>
    <mergeCell ref="A39:C39"/>
    <mergeCell ref="A35:C35"/>
    <mergeCell ref="D35:H35"/>
    <mergeCell ref="A36:C36"/>
    <mergeCell ref="D36:H36"/>
    <mergeCell ref="A37:C37"/>
    <mergeCell ref="D37:H37"/>
    <mergeCell ref="A8:B8"/>
    <mergeCell ref="A10:B10"/>
    <mergeCell ref="F23:F30"/>
    <mergeCell ref="A34:C34"/>
    <mergeCell ref="D34:H34"/>
    <mergeCell ref="A2:B2"/>
    <mergeCell ref="C2:I2"/>
    <mergeCell ref="A4:B4"/>
    <mergeCell ref="C4:H4"/>
    <mergeCell ref="A6:B6"/>
    <mergeCell ref="C6:F6"/>
  </mergeCells>
  <conditionalFormatting sqref="H24:I30">
    <cfRule type="expression" dxfId="1" priority="2">
      <formula>$B24&gt;#REF!</formula>
    </cfRule>
  </conditionalFormatting>
  <dataValidations count="1">
    <dataValidation type="list" allowBlank="1" showInputMessage="1" showErrorMessage="1" sqref="C22:D32" xr:uid="{00000000-0002-0000-0300-000000000000}">
      <formula1>#REF!</formula1>
      <formula2>0</formula2>
    </dataValidation>
  </dataValidations>
  <pageMargins left="0.7" right="0.7" top="0.75" bottom="0.7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'Parte A - Resumo'!$D$25:$D$32</xm:f>
          </x14:formula1>
          <x14:formula2>
            <xm:f>0</xm:f>
          </x14:formula2>
          <xm:sqref>B15:B21</xm:sqref>
        </x14:dataValidation>
        <x14:dataValidation type="list" allowBlank="1" showInputMessage="1" showErrorMessage="1" xr:uid="{00000000-0002-0000-0300-000002000000}">
          <x14:formula1>
            <xm:f>Legenda!$E$2:$E$3</xm:f>
          </x14:formula1>
          <x14:formula2>
            <xm:f>0</xm:f>
          </x14:formula2>
          <xm:sqref>E15:E21</xm:sqref>
        </x14:dataValidation>
        <x14:dataValidation type="list" allowBlank="1" showInputMessage="1" showErrorMessage="1" xr:uid="{00000000-0002-0000-0300-000003000000}">
          <x14:formula1>
            <xm:f>Legenda!$B$2:$B$43</xm:f>
          </x14:formula1>
          <x14:formula2>
            <xm:f>0</xm:f>
          </x14:formula2>
          <xm:sqref>C15:C21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78"/>
  <sheetViews>
    <sheetView topLeftCell="L10" zoomScaleNormal="100" workbookViewId="0">
      <selection activeCell="P23" sqref="P23"/>
    </sheetView>
  </sheetViews>
  <sheetFormatPr defaultColWidth="2.140625" defaultRowHeight="15"/>
  <cols>
    <col min="1" max="1" width="5.7109375" style="75" customWidth="1"/>
    <col min="2" max="3" width="43.140625" style="75" customWidth="1"/>
    <col min="4" max="4" width="10.42578125" style="75" customWidth="1"/>
    <col min="5" max="5" width="10.140625" style="75" customWidth="1"/>
    <col min="6" max="6" width="9.5703125" style="75" customWidth="1"/>
    <col min="7" max="7" width="17.85546875" style="75" customWidth="1"/>
    <col min="8" max="8" width="13.5703125" style="75" customWidth="1"/>
    <col min="9" max="9" width="14.140625" style="75" customWidth="1"/>
    <col min="10" max="10" width="15.140625" style="75" customWidth="1"/>
    <col min="11" max="11" width="14.28515625" style="75" customWidth="1"/>
    <col min="12" max="12" width="16.85546875" style="75" customWidth="1"/>
    <col min="13" max="13" width="17.28515625" style="75" customWidth="1"/>
    <col min="14" max="14" width="16.140625" style="75" customWidth="1"/>
    <col min="15" max="17" width="15.85546875" style="75" customWidth="1"/>
    <col min="18" max="18" width="14.140625" style="75" customWidth="1"/>
    <col min="19" max="19" width="16.28515625" style="75" customWidth="1"/>
    <col min="20" max="20" width="32.42578125" style="75" customWidth="1"/>
    <col min="21" max="21" width="12.5703125" style="75" customWidth="1"/>
    <col min="22" max="22" width="11" style="75" customWidth="1"/>
    <col min="23" max="1024" width="2.140625" style="75"/>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600000000000001" customHeight="1">
      <c r="A2" s="164" t="s">
        <v>132</v>
      </c>
      <c r="B2" s="164"/>
      <c r="C2" s="170"/>
      <c r="D2" s="170"/>
      <c r="E2" s="170"/>
      <c r="F2" s="170"/>
      <c r="G2" s="170"/>
      <c r="H2" s="170"/>
      <c r="I2" s="17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600000000000001" customHeight="1">
      <c r="A4" s="164" t="s">
        <v>13</v>
      </c>
      <c r="B4" s="164"/>
      <c r="C4" s="170"/>
      <c r="D4" s="170"/>
      <c r="E4" s="170"/>
      <c r="F4" s="170"/>
      <c r="G4" s="170"/>
      <c r="H4" s="17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600000000000001" customHeight="1">
      <c r="A5" s="77"/>
      <c r="B5" s="77"/>
      <c r="C5" s="77"/>
      <c r="D5" s="77"/>
      <c r="E5" s="76"/>
      <c r="F5" s="76"/>
      <c r="G5" s="76"/>
      <c r="H5" s="76"/>
      <c r="I5" s="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600000000000001" customHeight="1">
      <c r="A6" s="164" t="s">
        <v>27</v>
      </c>
      <c r="B6" s="164"/>
      <c r="C6" s="170"/>
      <c r="D6" s="170"/>
      <c r="E6" s="170"/>
      <c r="F6" s="1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600000000000001" customHeight="1">
      <c r="A7" s="77"/>
      <c r="B7" s="77"/>
      <c r="C7" s="77"/>
      <c r="D7" s="77"/>
      <c r="E7" s="76"/>
      <c r="F7" s="76"/>
      <c r="G7" s="76"/>
      <c r="H7" s="76"/>
      <c r="I7" s="7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600000000000001" customHeight="1">
      <c r="A8" s="164" t="s">
        <v>133</v>
      </c>
      <c r="B8" s="164"/>
      <c r="C8" s="79"/>
      <c r="D8" s="76"/>
      <c r="E8" s="80"/>
      <c r="F8" s="80"/>
      <c r="G8" s="80"/>
      <c r="H8" s="76"/>
      <c r="I8" s="7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00000000000001" customHeight="1">
      <c r="A9" s="77"/>
      <c r="B9" s="77"/>
      <c r="C9" s="77"/>
      <c r="D9" s="77"/>
      <c r="E9" s="80"/>
      <c r="F9" s="80"/>
      <c r="G9" s="80"/>
      <c r="H9" s="76"/>
      <c r="I9" s="76"/>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600000000000001" customHeight="1">
      <c r="A10" s="164" t="s">
        <v>64</v>
      </c>
      <c r="B10" s="164"/>
      <c r="C10" s="79"/>
      <c r="D10" s="76"/>
      <c r="E10" s="80"/>
      <c r="F10" s="80"/>
      <c r="G10" s="80"/>
      <c r="H10" s="76"/>
      <c r="I10" s="7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c r="B11" s="76"/>
      <c r="C11" s="76"/>
      <c r="D11" s="76"/>
      <c r="E11" s="76"/>
      <c r="F11" s="76"/>
      <c r="G11" s="76"/>
      <c r="H11" s="7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91" customFormat="1" ht="61.5" customHeight="1">
      <c r="A12" s="86" t="s">
        <v>65</v>
      </c>
      <c r="B12" s="86" t="s">
        <v>134</v>
      </c>
      <c r="C12" s="86" t="s">
        <v>135</v>
      </c>
      <c r="D12" s="87" t="s">
        <v>136</v>
      </c>
      <c r="E12" s="87" t="s">
        <v>137</v>
      </c>
      <c r="F12" s="87" t="s">
        <v>138</v>
      </c>
      <c r="G12" s="109" t="s">
        <v>139</v>
      </c>
      <c r="H12" s="84" t="s">
        <v>140</v>
      </c>
      <c r="I12" s="84" t="s">
        <v>141</v>
      </c>
      <c r="J12" s="84" t="s">
        <v>142</v>
      </c>
      <c r="K12" s="84" t="s">
        <v>143</v>
      </c>
      <c r="L12" s="85" t="s">
        <v>144</v>
      </c>
      <c r="M12" s="85" t="s">
        <v>145</v>
      </c>
      <c r="N12" s="85" t="s">
        <v>146</v>
      </c>
      <c r="O12" s="87" t="s">
        <v>147</v>
      </c>
      <c r="P12" s="87" t="s">
        <v>148</v>
      </c>
      <c r="Q12" s="87" t="s">
        <v>149</v>
      </c>
      <c r="R12" s="110" t="s">
        <v>150</v>
      </c>
      <c r="S12" s="109" t="s">
        <v>116</v>
      </c>
      <c r="T12" s="85" t="s">
        <v>81</v>
      </c>
    </row>
    <row r="13" spans="1:1024" ht="15" customHeight="1">
      <c r="A13" s="111" t="s">
        <v>82</v>
      </c>
      <c r="B13" s="111" t="s">
        <v>83</v>
      </c>
      <c r="C13" s="111" t="s">
        <v>84</v>
      </c>
      <c r="D13" s="112" t="s">
        <v>85</v>
      </c>
      <c r="E13" s="112" t="s">
        <v>86</v>
      </c>
      <c r="F13" s="112" t="s">
        <v>87</v>
      </c>
      <c r="G13" s="113" t="s">
        <v>88</v>
      </c>
      <c r="H13" s="114" t="s">
        <v>89</v>
      </c>
      <c r="I13" s="114" t="s">
        <v>90</v>
      </c>
      <c r="J13" s="114" t="s">
        <v>91</v>
      </c>
      <c r="K13" s="84" t="s">
        <v>92</v>
      </c>
      <c r="L13" s="115" t="s">
        <v>93</v>
      </c>
      <c r="M13" s="115" t="s">
        <v>94</v>
      </c>
      <c r="N13" s="115" t="s">
        <v>95</v>
      </c>
      <c r="O13" s="112" t="s">
        <v>96</v>
      </c>
      <c r="P13" s="112" t="s">
        <v>97</v>
      </c>
      <c r="Q13" s="112" t="s">
        <v>98</v>
      </c>
      <c r="R13" s="112" t="s">
        <v>151</v>
      </c>
      <c r="S13" s="113" t="s">
        <v>152</v>
      </c>
      <c r="T13" s="115" t="s">
        <v>153</v>
      </c>
    </row>
    <row r="14" spans="1:1024" ht="51">
      <c r="A14" s="116">
        <v>50</v>
      </c>
      <c r="B14" s="116"/>
      <c r="C14" s="116" t="s">
        <v>52</v>
      </c>
      <c r="D14" s="117">
        <v>500918880</v>
      </c>
      <c r="E14" s="118" t="s">
        <v>154</v>
      </c>
      <c r="F14" s="117" t="s">
        <v>155</v>
      </c>
      <c r="G14" s="116" t="s">
        <v>156</v>
      </c>
      <c r="H14" s="117">
        <v>170882310</v>
      </c>
      <c r="I14" s="119">
        <v>44406</v>
      </c>
      <c r="J14" s="117">
        <v>159.15</v>
      </c>
      <c r="K14" s="120">
        <v>1</v>
      </c>
      <c r="L14" s="121">
        <v>44469</v>
      </c>
      <c r="M14" s="116" t="s">
        <v>157</v>
      </c>
      <c r="N14" s="116">
        <v>159.15</v>
      </c>
      <c r="O14" s="122">
        <v>159.15</v>
      </c>
      <c r="P14" s="122">
        <v>159.15</v>
      </c>
      <c r="Q14" s="117">
        <v>62639</v>
      </c>
      <c r="R14" s="75" t="s">
        <v>158</v>
      </c>
      <c r="S14" s="123">
        <v>159.15</v>
      </c>
      <c r="T14" s="124"/>
    </row>
    <row r="15" spans="1:1024" ht="51">
      <c r="A15" s="116">
        <v>51</v>
      </c>
      <c r="B15" s="116"/>
      <c r="C15" s="116" t="s">
        <v>52</v>
      </c>
      <c r="D15" s="117">
        <v>500918880</v>
      </c>
      <c r="E15" s="118" t="s">
        <v>154</v>
      </c>
      <c r="F15" s="117" t="s">
        <v>155</v>
      </c>
      <c r="G15" s="116" t="s">
        <v>156</v>
      </c>
      <c r="H15" s="117">
        <v>177186744</v>
      </c>
      <c r="I15" s="119">
        <v>44878</v>
      </c>
      <c r="J15" s="117">
        <v>63.46</v>
      </c>
      <c r="K15" s="120">
        <v>1</v>
      </c>
      <c r="L15" s="121">
        <v>44916</v>
      </c>
      <c r="M15" s="116" t="s">
        <v>157</v>
      </c>
      <c r="N15" s="116">
        <v>63.46</v>
      </c>
      <c r="O15" s="122">
        <v>63.46</v>
      </c>
      <c r="P15" s="122">
        <v>63.46</v>
      </c>
      <c r="Q15" s="117">
        <v>62639</v>
      </c>
      <c r="R15" s="75" t="s">
        <v>158</v>
      </c>
      <c r="S15" s="123">
        <v>63.46</v>
      </c>
      <c r="T15" s="124"/>
    </row>
    <row r="16" spans="1:1024" ht="51">
      <c r="A16" s="116">
        <v>52</v>
      </c>
      <c r="B16" s="116"/>
      <c r="C16" s="116" t="s">
        <v>52</v>
      </c>
      <c r="D16" s="117">
        <v>500918880</v>
      </c>
      <c r="E16" s="118" t="s">
        <v>154</v>
      </c>
      <c r="F16" s="117" t="s">
        <v>155</v>
      </c>
      <c r="G16" s="116" t="s">
        <v>156</v>
      </c>
      <c r="H16" s="117">
        <v>169607355</v>
      </c>
      <c r="I16" s="119">
        <v>44301</v>
      </c>
      <c r="J16" s="117">
        <v>65.52</v>
      </c>
      <c r="K16" s="120">
        <v>1</v>
      </c>
      <c r="L16" s="121">
        <v>44308</v>
      </c>
      <c r="M16" s="116" t="s">
        <v>157</v>
      </c>
      <c r="N16" s="116">
        <v>65.52</v>
      </c>
      <c r="O16" s="122">
        <v>65.52</v>
      </c>
      <c r="P16" s="122">
        <v>65.52</v>
      </c>
      <c r="Q16" s="117">
        <v>62639</v>
      </c>
      <c r="R16" s="75" t="s">
        <v>158</v>
      </c>
      <c r="S16" s="123">
        <v>65.52</v>
      </c>
      <c r="T16" s="124"/>
    </row>
    <row r="17" spans="1:20" ht="51">
      <c r="A17" s="116">
        <v>53</v>
      </c>
      <c r="B17" s="116"/>
      <c r="C17" s="116" t="s">
        <v>52</v>
      </c>
      <c r="D17" s="117">
        <v>500918880</v>
      </c>
      <c r="E17" s="118" t="s">
        <v>154</v>
      </c>
      <c r="F17" s="117" t="s">
        <v>155</v>
      </c>
      <c r="G17" s="116" t="s">
        <v>156</v>
      </c>
      <c r="H17" s="117" t="s">
        <v>159</v>
      </c>
      <c r="I17" s="119">
        <v>44891</v>
      </c>
      <c r="J17" s="117">
        <v>198.8</v>
      </c>
      <c r="K17" s="120">
        <v>1</v>
      </c>
      <c r="L17" s="121">
        <v>44910</v>
      </c>
      <c r="M17" s="116" t="s">
        <v>157</v>
      </c>
      <c r="N17" s="116">
        <v>198.8</v>
      </c>
      <c r="O17" s="122">
        <v>198.8</v>
      </c>
      <c r="P17" s="122">
        <v>198.8</v>
      </c>
      <c r="Q17" s="117">
        <v>62639</v>
      </c>
      <c r="R17" s="75" t="s">
        <v>158</v>
      </c>
      <c r="S17" s="123">
        <v>198.8</v>
      </c>
      <c r="T17" s="124"/>
    </row>
    <row r="18" spans="1:20" ht="29.85" customHeight="1">
      <c r="A18" s="116">
        <v>54</v>
      </c>
      <c r="B18" s="116"/>
      <c r="C18" s="116" t="s">
        <v>51</v>
      </c>
      <c r="D18" s="117">
        <v>221372954</v>
      </c>
      <c r="E18" s="118" t="s">
        <v>160</v>
      </c>
      <c r="F18" s="117" t="s">
        <v>161</v>
      </c>
      <c r="G18" s="116" t="s">
        <v>162</v>
      </c>
      <c r="H18" s="117">
        <v>1</v>
      </c>
      <c r="I18" s="119">
        <v>44950</v>
      </c>
      <c r="J18" s="117">
        <v>500</v>
      </c>
      <c r="K18" s="120">
        <v>1</v>
      </c>
      <c r="L18" s="119">
        <v>44950</v>
      </c>
      <c r="M18" s="116" t="s">
        <v>157</v>
      </c>
      <c r="N18" s="116">
        <v>500</v>
      </c>
      <c r="O18" s="122">
        <v>500</v>
      </c>
      <c r="P18" s="122">
        <v>500</v>
      </c>
      <c r="Q18" s="117">
        <v>62699</v>
      </c>
      <c r="R18" s="75" t="s">
        <v>158</v>
      </c>
      <c r="S18" s="123">
        <v>500</v>
      </c>
      <c r="T18" s="124"/>
    </row>
    <row r="19" spans="1:20" ht="25.5">
      <c r="A19" s="116">
        <v>55</v>
      </c>
      <c r="B19" s="116"/>
      <c r="C19" s="116" t="s">
        <v>51</v>
      </c>
      <c r="D19" s="117">
        <v>205513522</v>
      </c>
      <c r="E19" s="118" t="s">
        <v>163</v>
      </c>
      <c r="F19" s="117" t="s">
        <v>161</v>
      </c>
      <c r="G19" s="116" t="s">
        <v>162</v>
      </c>
      <c r="H19" s="117">
        <v>8</v>
      </c>
      <c r="I19" s="119">
        <v>44951</v>
      </c>
      <c r="J19" s="117">
        <f>1219.51+280.49</f>
        <v>1500</v>
      </c>
      <c r="K19" s="120">
        <v>1</v>
      </c>
      <c r="L19" s="119">
        <v>44951</v>
      </c>
      <c r="M19" s="116" t="s">
        <v>157</v>
      </c>
      <c r="N19" s="116">
        <f>1195.12+304.88</f>
        <v>1500</v>
      </c>
      <c r="O19" s="122">
        <v>1500</v>
      </c>
      <c r="P19" s="122">
        <v>1500</v>
      </c>
      <c r="Q19" s="117">
        <v>62699</v>
      </c>
      <c r="R19" s="75" t="s">
        <v>158</v>
      </c>
      <c r="S19" s="123">
        <v>1500</v>
      </c>
      <c r="T19" s="124"/>
    </row>
    <row r="20" spans="1:20" ht="51">
      <c r="A20" s="116">
        <v>56</v>
      </c>
      <c r="B20" s="116"/>
      <c r="C20" s="116" t="s">
        <v>51</v>
      </c>
      <c r="D20" s="117">
        <v>212511580</v>
      </c>
      <c r="E20" s="118" t="s">
        <v>164</v>
      </c>
      <c r="F20" s="117" t="s">
        <v>161</v>
      </c>
      <c r="G20" s="116" t="s">
        <v>162</v>
      </c>
      <c r="H20" s="117">
        <v>1</v>
      </c>
      <c r="I20" s="119">
        <v>44956</v>
      </c>
      <c r="J20" s="117">
        <v>1500</v>
      </c>
      <c r="K20" s="120">
        <v>1</v>
      </c>
      <c r="L20" s="119">
        <v>44956</v>
      </c>
      <c r="M20" s="116" t="s">
        <v>157</v>
      </c>
      <c r="N20" s="116">
        <v>1500</v>
      </c>
      <c r="O20" s="122">
        <v>1500</v>
      </c>
      <c r="P20" s="122">
        <v>1500</v>
      </c>
      <c r="Q20" s="117">
        <v>62699</v>
      </c>
      <c r="R20" s="75" t="s">
        <v>158</v>
      </c>
      <c r="S20" s="123">
        <v>1500</v>
      </c>
      <c r="T20" s="124"/>
    </row>
    <row r="21" spans="1:20" ht="15.95" customHeight="1">
      <c r="A21" s="116">
        <v>57</v>
      </c>
      <c r="B21" s="116"/>
      <c r="C21" s="116" t="s">
        <v>51</v>
      </c>
      <c r="D21" s="117">
        <v>218937237</v>
      </c>
      <c r="E21" s="118" t="s">
        <v>165</v>
      </c>
      <c r="F21" s="117" t="s">
        <v>161</v>
      </c>
      <c r="G21" s="116" t="s">
        <v>162</v>
      </c>
      <c r="H21" s="117">
        <v>1</v>
      </c>
      <c r="I21" s="119">
        <v>44957</v>
      </c>
      <c r="J21" s="117">
        <v>1000</v>
      </c>
      <c r="K21" s="120">
        <v>1</v>
      </c>
      <c r="L21" s="119">
        <v>44957</v>
      </c>
      <c r="M21" s="116" t="s">
        <v>157</v>
      </c>
      <c r="N21" s="116">
        <v>1000</v>
      </c>
      <c r="O21" s="122">
        <v>1000</v>
      </c>
      <c r="P21" s="122">
        <v>1000</v>
      </c>
      <c r="Q21" s="117">
        <v>62699</v>
      </c>
      <c r="R21" s="75" t="s">
        <v>158</v>
      </c>
      <c r="S21" s="123">
        <v>1000</v>
      </c>
      <c r="T21" s="124"/>
    </row>
    <row r="22" spans="1:20" ht="15.95" customHeight="1">
      <c r="A22" s="125"/>
      <c r="B22" s="125"/>
      <c r="C22" s="125"/>
      <c r="D22" s="125"/>
      <c r="E22" s="126"/>
      <c r="F22" s="127"/>
      <c r="G22" s="125"/>
      <c r="H22" s="127"/>
      <c r="I22" s="127"/>
      <c r="J22" s="127"/>
      <c r="K22" s="128"/>
      <c r="L22" s="125"/>
      <c r="M22" s="129"/>
      <c r="N22" s="125"/>
      <c r="O22" s="127"/>
      <c r="P22" s="127"/>
      <c r="Q22" s="127"/>
      <c r="R22" s="127"/>
      <c r="S22" s="127"/>
      <c r="T22" s="128"/>
    </row>
    <row r="23" spans="1:20" ht="15.95" customHeight="1">
      <c r="A23" s="125"/>
      <c r="B23" s="125"/>
      <c r="C23" s="125"/>
      <c r="D23" s="125"/>
      <c r="E23" s="126"/>
      <c r="F23" s="127"/>
      <c r="G23" s="125"/>
      <c r="H23" s="127"/>
      <c r="I23" s="127"/>
      <c r="J23" s="127"/>
      <c r="K23" s="128"/>
      <c r="L23" s="125"/>
      <c r="M23" s="168" t="s">
        <v>109</v>
      </c>
      <c r="N23" s="96" t="s">
        <v>27</v>
      </c>
      <c r="O23" s="130">
        <f>+SUM(O14:O21)</f>
        <v>4986.93</v>
      </c>
      <c r="P23" s="130">
        <f>+SUM(P14:P21)</f>
        <v>4986.93</v>
      </c>
      <c r="Q23" s="168"/>
      <c r="R23" s="96"/>
      <c r="S23" s="130">
        <f>+SUM(S14:S21)</f>
        <v>4986.93</v>
      </c>
      <c r="T23" s="102"/>
    </row>
    <row r="24" spans="1:20" ht="15.95" customHeight="1">
      <c r="A24" s="125"/>
      <c r="B24" s="125"/>
      <c r="C24" s="125"/>
      <c r="D24" s="125"/>
      <c r="E24" s="126"/>
      <c r="F24" s="127"/>
      <c r="G24" s="125"/>
      <c r="H24" s="127"/>
      <c r="I24" s="127"/>
      <c r="J24" s="127"/>
      <c r="K24" s="128"/>
      <c r="L24" s="125"/>
      <c r="M24" s="168"/>
      <c r="N24" s="98" t="s">
        <v>28</v>
      </c>
      <c r="O24" s="131"/>
      <c r="P24" s="131"/>
      <c r="Q24" s="168"/>
      <c r="R24" s="98"/>
      <c r="S24" s="131"/>
      <c r="T24" s="102"/>
    </row>
    <row r="25" spans="1:20" ht="15.95" customHeight="1">
      <c r="A25" s="125"/>
      <c r="B25" s="125"/>
      <c r="C25" s="125"/>
      <c r="D25" s="125"/>
      <c r="E25" s="126"/>
      <c r="F25" s="127"/>
      <c r="G25" s="125"/>
      <c r="H25" s="127"/>
      <c r="I25" s="127"/>
      <c r="J25" s="127"/>
      <c r="K25" s="128"/>
      <c r="L25" s="125"/>
      <c r="M25" s="168"/>
      <c r="N25" s="98" t="s">
        <v>29</v>
      </c>
      <c r="O25" s="131"/>
      <c r="P25" s="131"/>
      <c r="Q25" s="168"/>
      <c r="R25" s="98"/>
      <c r="S25" s="131"/>
      <c r="T25" s="102"/>
    </row>
    <row r="26" spans="1:20" ht="15.95" customHeight="1">
      <c r="A26" s="125"/>
      <c r="B26" s="125"/>
      <c r="C26" s="125"/>
      <c r="D26" s="125"/>
      <c r="E26" s="126"/>
      <c r="F26" s="127"/>
      <c r="G26" s="125"/>
      <c r="H26" s="127"/>
      <c r="I26" s="127"/>
      <c r="J26" s="127"/>
      <c r="K26" s="128"/>
      <c r="L26" s="125"/>
      <c r="M26" s="168"/>
      <c r="N26" s="98" t="s">
        <v>30</v>
      </c>
      <c r="O26" s="131"/>
      <c r="P26" s="131"/>
      <c r="Q26" s="168"/>
      <c r="R26" s="98"/>
      <c r="S26" s="131"/>
      <c r="T26" s="102"/>
    </row>
    <row r="27" spans="1:20" ht="15.95" customHeight="1">
      <c r="B27" s="102"/>
      <c r="C27" s="102"/>
      <c r="D27" s="102"/>
      <c r="E27" s="102"/>
      <c r="F27" s="102"/>
      <c r="G27" s="102"/>
      <c r="H27" s="102"/>
      <c r="I27" s="102"/>
      <c r="J27" s="102"/>
      <c r="K27" s="102"/>
      <c r="L27" s="102"/>
      <c r="M27" s="168"/>
      <c r="N27" s="98" t="s">
        <v>31</v>
      </c>
      <c r="O27" s="131"/>
      <c r="P27" s="131"/>
      <c r="Q27" s="168"/>
      <c r="R27" s="98"/>
      <c r="S27" s="131"/>
      <c r="T27" s="102"/>
    </row>
    <row r="28" spans="1:20" ht="12" customHeight="1">
      <c r="A28" s="166" t="s">
        <v>65</v>
      </c>
      <c r="B28" s="166"/>
      <c r="C28" s="166"/>
      <c r="D28" s="101" t="s">
        <v>126</v>
      </c>
      <c r="E28" s="102"/>
      <c r="F28" s="102"/>
      <c r="G28" s="102"/>
      <c r="H28" s="102"/>
      <c r="I28" s="102"/>
      <c r="J28" s="102"/>
      <c r="K28" s="102"/>
      <c r="L28" s="102"/>
      <c r="M28" s="168"/>
      <c r="N28" s="98" t="s">
        <v>32</v>
      </c>
      <c r="O28" s="131"/>
      <c r="P28" s="131"/>
      <c r="Q28" s="168"/>
      <c r="R28" s="98"/>
      <c r="S28" s="131"/>
      <c r="T28" s="102"/>
    </row>
    <row r="29" spans="1:20" ht="15.95" customHeight="1">
      <c r="A29" s="166" t="s">
        <v>135</v>
      </c>
      <c r="B29" s="166"/>
      <c r="C29" s="166"/>
      <c r="D29" s="101" t="s">
        <v>166</v>
      </c>
      <c r="E29" s="102"/>
      <c r="F29" s="102"/>
      <c r="G29" s="102"/>
      <c r="H29" s="102"/>
      <c r="I29" s="102"/>
      <c r="J29" s="102"/>
      <c r="K29" s="102"/>
      <c r="L29" s="102"/>
      <c r="M29" s="168"/>
      <c r="N29" s="98" t="s">
        <v>33</v>
      </c>
      <c r="O29" s="131"/>
      <c r="P29" s="131"/>
      <c r="Q29" s="168"/>
      <c r="R29" s="98"/>
      <c r="S29" s="131"/>
      <c r="T29" s="102"/>
    </row>
    <row r="30" spans="1:20" ht="15.95" customHeight="1">
      <c r="A30" s="173" t="s">
        <v>139</v>
      </c>
      <c r="B30" s="173"/>
      <c r="C30" s="173"/>
      <c r="D30" s="101" t="s">
        <v>167</v>
      </c>
      <c r="E30" s="102"/>
      <c r="F30" s="102"/>
      <c r="G30" s="102"/>
      <c r="H30" s="102"/>
      <c r="I30" s="102"/>
      <c r="J30" s="102"/>
      <c r="K30" s="102"/>
      <c r="L30" s="102"/>
      <c r="M30" s="168"/>
      <c r="N30" s="99" t="s">
        <v>34</v>
      </c>
      <c r="O30" s="132"/>
      <c r="P30" s="132"/>
      <c r="Q30" s="168"/>
      <c r="R30" s="99"/>
      <c r="S30" s="132"/>
      <c r="T30" s="102"/>
    </row>
    <row r="31" spans="1:20" ht="15.95" customHeight="1">
      <c r="A31" s="165" t="s">
        <v>145</v>
      </c>
      <c r="B31" s="165"/>
      <c r="C31" s="165"/>
      <c r="D31" s="101" t="s">
        <v>168</v>
      </c>
      <c r="E31" s="102"/>
      <c r="F31" s="102"/>
      <c r="G31" s="102"/>
      <c r="H31" s="102"/>
      <c r="I31" s="102"/>
      <c r="J31" s="102"/>
      <c r="K31" s="102"/>
      <c r="L31" s="102"/>
      <c r="M31" s="102"/>
      <c r="N31" s="102"/>
      <c r="O31" s="102"/>
      <c r="P31" s="102"/>
      <c r="Q31" s="102"/>
      <c r="R31" s="102"/>
      <c r="S31" s="102"/>
      <c r="T31" s="102"/>
    </row>
    <row r="32" spans="1:20" ht="15.95" customHeight="1">
      <c r="A32" s="167" t="s">
        <v>149</v>
      </c>
      <c r="B32" s="167"/>
      <c r="C32" s="167"/>
      <c r="D32" s="101" t="s">
        <v>169</v>
      </c>
      <c r="E32" s="102"/>
      <c r="F32" s="102"/>
      <c r="G32" s="102"/>
      <c r="H32" s="102"/>
      <c r="I32" s="102"/>
      <c r="J32" s="102"/>
      <c r="K32" s="102"/>
      <c r="L32" s="102"/>
      <c r="M32" s="102"/>
      <c r="N32" s="102"/>
      <c r="O32" s="102"/>
      <c r="P32" s="102"/>
      <c r="Q32" s="102"/>
      <c r="R32" s="102"/>
      <c r="S32" s="102"/>
      <c r="T32" s="102"/>
    </row>
    <row r="33" spans="1:20" ht="15.95" customHeight="1">
      <c r="A33" s="167" t="s">
        <v>170</v>
      </c>
      <c r="B33" s="167"/>
      <c r="C33" s="167"/>
      <c r="D33" s="101" t="s">
        <v>171</v>
      </c>
      <c r="E33" s="102"/>
      <c r="F33" s="102"/>
      <c r="G33" s="102"/>
      <c r="H33" s="102"/>
      <c r="I33" s="102"/>
      <c r="J33" s="102"/>
      <c r="K33" s="102"/>
      <c r="L33" s="102"/>
      <c r="M33" s="102"/>
      <c r="N33" s="102"/>
      <c r="O33" s="102"/>
      <c r="P33" s="102"/>
      <c r="Q33" s="102"/>
      <c r="R33" s="102"/>
      <c r="S33" s="102"/>
      <c r="T33" s="102"/>
    </row>
    <row r="34" spans="1:20" ht="15.95" customHeight="1">
      <c r="A34" s="173" t="s">
        <v>116</v>
      </c>
      <c r="B34" s="173"/>
      <c r="C34" s="173"/>
      <c r="D34" s="101" t="s">
        <v>172</v>
      </c>
      <c r="E34" s="102"/>
      <c r="F34" s="102"/>
      <c r="G34" s="102"/>
      <c r="H34" s="102"/>
      <c r="I34" s="102"/>
      <c r="J34" s="102"/>
      <c r="K34" s="102"/>
      <c r="L34" s="102"/>
      <c r="M34" s="102"/>
      <c r="N34" s="102"/>
      <c r="O34" s="102"/>
      <c r="P34" s="102"/>
      <c r="Q34" s="102"/>
      <c r="R34" s="102"/>
      <c r="S34" s="102"/>
      <c r="T34" s="102"/>
    </row>
    <row r="35" spans="1:20" ht="15.95" customHeight="1">
      <c r="A35" s="165" t="s">
        <v>81</v>
      </c>
      <c r="B35" s="165"/>
      <c r="C35" s="165"/>
      <c r="D35" s="101" t="s">
        <v>173</v>
      </c>
      <c r="E35" s="102"/>
      <c r="F35" s="102"/>
      <c r="G35" s="102"/>
      <c r="H35" s="102"/>
      <c r="I35" s="102"/>
      <c r="J35" s="102"/>
      <c r="K35" s="102"/>
      <c r="L35" s="102"/>
      <c r="M35" s="102"/>
      <c r="N35" s="102"/>
      <c r="O35" s="102"/>
      <c r="P35" s="102"/>
      <c r="Q35" s="102"/>
      <c r="R35" s="102"/>
      <c r="S35" s="102"/>
      <c r="T35" s="102"/>
    </row>
    <row r="36" spans="1:20" ht="12" customHeight="1">
      <c r="B36" s="102"/>
      <c r="C36" s="102"/>
      <c r="D36"/>
      <c r="E36" s="102"/>
      <c r="F36" s="102"/>
      <c r="G36" s="102"/>
      <c r="H36" s="102"/>
      <c r="I36" s="102"/>
      <c r="J36" s="102"/>
      <c r="K36" s="102"/>
      <c r="L36" s="102"/>
      <c r="M36" s="102"/>
      <c r="N36" s="102"/>
      <c r="O36" s="102"/>
      <c r="P36" s="102"/>
      <c r="Q36" s="102"/>
      <c r="R36" s="102"/>
      <c r="S36" s="102"/>
      <c r="T36" s="102"/>
    </row>
    <row r="37" spans="1:20" ht="12" customHeight="1">
      <c r="B37" s="102"/>
      <c r="C37" s="102"/>
      <c r="D37" s="102"/>
      <c r="E37" s="102"/>
      <c r="F37" s="102"/>
      <c r="G37" s="102"/>
      <c r="H37" s="102"/>
      <c r="I37" s="102"/>
      <c r="J37" s="102"/>
      <c r="K37" s="102"/>
      <c r="L37" s="102"/>
      <c r="M37" s="102"/>
      <c r="N37" s="102"/>
      <c r="O37" s="102"/>
      <c r="P37" s="102"/>
      <c r="Q37" s="102"/>
      <c r="R37" s="102"/>
      <c r="S37" s="102"/>
      <c r="T37" s="102"/>
    </row>
    <row r="38" spans="1:20" ht="12" customHeight="1">
      <c r="B38" s="102"/>
      <c r="C38" s="102"/>
      <c r="D38" s="102"/>
      <c r="E38" s="102"/>
      <c r="F38" s="102"/>
      <c r="G38" s="102"/>
      <c r="H38" s="102"/>
      <c r="I38" s="102"/>
      <c r="J38" s="102"/>
      <c r="K38" s="102"/>
      <c r="L38" s="102"/>
      <c r="M38" s="102"/>
      <c r="N38" s="102"/>
      <c r="O38" s="102"/>
      <c r="P38" s="102"/>
      <c r="Q38" s="102"/>
      <c r="R38" s="102"/>
      <c r="S38" s="102"/>
      <c r="T38" s="102"/>
    </row>
    <row r="39" spans="1:20" ht="12" customHeight="1">
      <c r="B39" s="102"/>
      <c r="C39" s="102"/>
      <c r="D39" s="102"/>
      <c r="E39" s="102"/>
      <c r="F39" s="102"/>
      <c r="G39" s="102"/>
      <c r="H39" s="102"/>
      <c r="I39" s="102"/>
      <c r="J39" s="102"/>
      <c r="K39" s="102"/>
      <c r="L39" s="102"/>
      <c r="M39" s="102"/>
      <c r="N39" s="102"/>
      <c r="O39" s="102"/>
      <c r="P39" s="102"/>
      <c r="Q39" s="102"/>
      <c r="R39" s="102"/>
      <c r="S39" s="102"/>
      <c r="T39" s="102"/>
    </row>
    <row r="40" spans="1:20" ht="12" customHeight="1">
      <c r="B40" s="102"/>
      <c r="C40" s="102"/>
      <c r="D40" s="102"/>
      <c r="E40" s="102"/>
      <c r="F40" s="102"/>
      <c r="G40" s="102"/>
      <c r="H40" s="102"/>
      <c r="I40" s="102"/>
      <c r="J40" s="102"/>
      <c r="K40" s="102"/>
      <c r="L40" s="102"/>
      <c r="M40" s="102"/>
      <c r="N40" s="102"/>
      <c r="O40" s="102"/>
      <c r="P40" s="102"/>
      <c r="Q40" s="102"/>
      <c r="R40" s="102"/>
      <c r="S40" s="102"/>
      <c r="T40" s="102"/>
    </row>
    <row r="41" spans="1:20" ht="12" customHeight="1">
      <c r="B41" s="102"/>
      <c r="C41" s="102"/>
      <c r="D41" s="102"/>
      <c r="E41" s="102"/>
      <c r="F41" s="102"/>
      <c r="G41" s="102"/>
      <c r="H41" s="102"/>
      <c r="I41" s="102"/>
      <c r="J41" s="102"/>
      <c r="K41" s="102"/>
      <c r="L41" s="102"/>
      <c r="M41" s="102"/>
      <c r="N41" s="102"/>
      <c r="O41" s="102"/>
      <c r="P41" s="102"/>
      <c r="Q41" s="102"/>
      <c r="R41" s="102"/>
      <c r="S41" s="102"/>
      <c r="T41" s="102"/>
    </row>
    <row r="42" spans="1:20" ht="12" customHeight="1">
      <c r="B42" s="102"/>
      <c r="C42" s="102"/>
      <c r="D42" s="102"/>
      <c r="E42" s="102"/>
      <c r="F42" s="102"/>
      <c r="G42" s="102"/>
      <c r="H42" s="102"/>
      <c r="I42" s="102"/>
      <c r="J42" s="102"/>
      <c r="K42" s="102"/>
      <c r="L42" s="102"/>
      <c r="M42" s="102"/>
      <c r="N42" s="102"/>
      <c r="O42" s="102"/>
      <c r="P42" s="102"/>
      <c r="Q42" s="102"/>
      <c r="R42" s="102"/>
      <c r="S42" s="102"/>
      <c r="T42" s="102"/>
    </row>
    <row r="43" spans="1:20" ht="12" customHeight="1">
      <c r="B43" s="102"/>
      <c r="C43" s="102"/>
      <c r="D43" s="102"/>
      <c r="E43" s="102"/>
      <c r="F43" s="102"/>
      <c r="G43" s="102"/>
      <c r="H43" s="102"/>
      <c r="I43" s="102"/>
      <c r="J43" s="102"/>
      <c r="K43" s="102"/>
      <c r="L43" s="102"/>
      <c r="M43" s="102"/>
      <c r="N43" s="102"/>
      <c r="O43" s="102"/>
      <c r="P43" s="102"/>
      <c r="Q43" s="102"/>
      <c r="R43" s="102"/>
      <c r="S43" s="102"/>
      <c r="T43" s="102"/>
    </row>
    <row r="44" spans="1:20" ht="12" customHeight="1">
      <c r="B44" s="102"/>
      <c r="C44" s="102"/>
      <c r="D44" s="102"/>
      <c r="E44" s="102"/>
      <c r="F44" s="102"/>
      <c r="G44" s="102"/>
      <c r="H44" s="102"/>
      <c r="I44" s="102"/>
      <c r="J44" s="102"/>
      <c r="K44" s="102"/>
      <c r="L44" s="102"/>
      <c r="M44" s="102"/>
      <c r="N44" s="102"/>
      <c r="O44" s="102"/>
      <c r="P44" s="102"/>
      <c r="Q44" s="102"/>
      <c r="R44" s="102"/>
      <c r="S44" s="102"/>
      <c r="T44" s="102"/>
    </row>
    <row r="45" spans="1:20" ht="12" customHeight="1">
      <c r="B45" s="102"/>
      <c r="C45" s="102"/>
      <c r="D45" s="102"/>
      <c r="E45" s="102"/>
      <c r="F45" s="102"/>
      <c r="G45" s="102"/>
      <c r="H45" s="102"/>
      <c r="I45" s="102"/>
      <c r="J45" s="102"/>
      <c r="K45" s="102"/>
      <c r="L45" s="102"/>
      <c r="M45" s="102"/>
      <c r="N45" s="102"/>
      <c r="O45" s="102"/>
      <c r="P45" s="102"/>
      <c r="Q45" s="102"/>
      <c r="R45" s="102"/>
      <c r="S45" s="102"/>
      <c r="T45" s="102"/>
    </row>
    <row r="46" spans="1:20" ht="12" customHeight="1">
      <c r="B46" s="102"/>
      <c r="C46" s="102"/>
      <c r="D46" s="102"/>
      <c r="E46" s="102"/>
      <c r="F46" s="102"/>
      <c r="G46" s="102"/>
      <c r="H46" s="102"/>
      <c r="I46" s="102"/>
      <c r="J46" s="102"/>
      <c r="K46" s="102"/>
      <c r="L46" s="102"/>
      <c r="M46" s="102"/>
      <c r="N46" s="102"/>
      <c r="O46" s="102"/>
      <c r="P46" s="102"/>
      <c r="Q46" s="102"/>
      <c r="R46" s="102"/>
      <c r="S46" s="102"/>
      <c r="T46" s="102"/>
    </row>
    <row r="47" spans="1:20" ht="12" customHeight="1">
      <c r="B47" s="102"/>
      <c r="C47" s="102"/>
      <c r="D47" s="102"/>
      <c r="E47" s="102"/>
      <c r="F47" s="102"/>
      <c r="G47" s="102"/>
      <c r="H47" s="102"/>
      <c r="I47" s="102"/>
      <c r="J47" s="102"/>
      <c r="K47" s="102"/>
      <c r="L47" s="102"/>
      <c r="M47" s="102"/>
      <c r="N47" s="102"/>
      <c r="O47" s="102"/>
      <c r="P47" s="102"/>
      <c r="Q47" s="102"/>
      <c r="R47" s="102"/>
      <c r="S47" s="102"/>
      <c r="T47" s="102"/>
    </row>
    <row r="48" spans="1:20" ht="12" customHeight="1">
      <c r="B48" s="102"/>
      <c r="C48" s="102"/>
      <c r="D48" s="102"/>
      <c r="E48" s="102"/>
      <c r="F48" s="102"/>
      <c r="G48" s="102"/>
      <c r="H48" s="102"/>
      <c r="I48" s="102"/>
      <c r="J48" s="102"/>
      <c r="K48" s="102"/>
      <c r="L48" s="102"/>
      <c r="M48" s="102"/>
      <c r="N48" s="102"/>
      <c r="O48" s="102"/>
      <c r="P48" s="102"/>
      <c r="Q48" s="102"/>
      <c r="R48" s="102"/>
      <c r="S48" s="102"/>
      <c r="T48" s="102"/>
    </row>
    <row r="49" spans="2:20" ht="12" customHeight="1">
      <c r="B49" s="102"/>
      <c r="C49" s="102"/>
      <c r="D49" s="102"/>
      <c r="E49" s="102"/>
      <c r="F49" s="102"/>
      <c r="G49" s="102"/>
      <c r="H49" s="102"/>
      <c r="I49" s="102"/>
      <c r="J49" s="102"/>
      <c r="K49" s="102"/>
      <c r="L49" s="102"/>
      <c r="M49" s="102"/>
      <c r="N49" s="102"/>
      <c r="O49" s="102"/>
      <c r="P49" s="102"/>
      <c r="Q49" s="102"/>
      <c r="R49" s="102"/>
      <c r="S49" s="102"/>
      <c r="T49" s="102"/>
    </row>
    <row r="50" spans="2:20" ht="12" customHeight="1">
      <c r="B50" s="102"/>
      <c r="C50" s="102"/>
      <c r="D50" s="102"/>
      <c r="E50" s="102"/>
      <c r="F50" s="102"/>
      <c r="G50" s="102"/>
      <c r="H50" s="102"/>
      <c r="I50" s="102"/>
      <c r="J50" s="102"/>
      <c r="K50" s="102"/>
      <c r="L50" s="102"/>
      <c r="M50" s="102"/>
      <c r="N50" s="102"/>
      <c r="O50" s="102"/>
      <c r="P50" s="102"/>
      <c r="Q50" s="102"/>
      <c r="R50" s="102"/>
      <c r="S50" s="102"/>
      <c r="T50" s="102"/>
    </row>
    <row r="51" spans="2:20" ht="12" customHeight="1">
      <c r="B51" s="102"/>
      <c r="C51" s="102"/>
      <c r="D51" s="102"/>
      <c r="E51" s="102"/>
      <c r="F51" s="102"/>
      <c r="G51" s="102"/>
      <c r="H51" s="102"/>
      <c r="I51" s="102"/>
      <c r="J51" s="102"/>
      <c r="K51" s="102"/>
      <c r="L51" s="102"/>
      <c r="M51" s="102"/>
      <c r="N51" s="102"/>
      <c r="O51" s="102"/>
      <c r="P51" s="102"/>
      <c r="Q51" s="102"/>
      <c r="R51" s="102"/>
      <c r="S51" s="102"/>
      <c r="T51" s="102"/>
    </row>
    <row r="52" spans="2:20" ht="12" customHeight="1">
      <c r="B52" s="103"/>
      <c r="C52" s="103"/>
      <c r="D52" s="103"/>
      <c r="E52" s="103"/>
      <c r="F52" s="103"/>
      <c r="G52" s="103"/>
      <c r="H52" s="103"/>
      <c r="I52" s="103"/>
      <c r="J52" s="103"/>
      <c r="K52" s="103"/>
      <c r="L52" s="103"/>
      <c r="M52" s="103"/>
      <c r="N52" s="103"/>
      <c r="O52" s="103"/>
      <c r="P52" s="103"/>
      <c r="Q52" s="103"/>
      <c r="R52" s="103"/>
      <c r="S52" s="103"/>
      <c r="T52" s="103"/>
    </row>
    <row r="53" spans="2:20" ht="12" customHeight="1">
      <c r="B53" s="103"/>
      <c r="C53" s="103"/>
      <c r="D53" s="103"/>
      <c r="E53" s="103"/>
      <c r="F53" s="103"/>
      <c r="G53" s="103"/>
      <c r="H53" s="103"/>
      <c r="I53" s="103"/>
      <c r="J53" s="103"/>
      <c r="K53" s="103"/>
      <c r="L53" s="103"/>
      <c r="M53" s="103"/>
      <c r="N53" s="103"/>
      <c r="O53" s="103"/>
      <c r="P53" s="103"/>
      <c r="Q53" s="103"/>
      <c r="R53" s="103"/>
      <c r="S53" s="103"/>
      <c r="T53" s="103"/>
    </row>
    <row r="54" spans="2:20" ht="12" customHeight="1">
      <c r="B54" s="103"/>
      <c r="C54" s="103"/>
      <c r="D54" s="103"/>
      <c r="E54" s="103"/>
      <c r="F54" s="103"/>
      <c r="G54" s="103"/>
      <c r="H54" s="103"/>
      <c r="I54" s="103"/>
      <c r="J54" s="103"/>
      <c r="K54" s="103"/>
      <c r="L54" s="103"/>
      <c r="M54" s="103"/>
      <c r="N54" s="103"/>
      <c r="O54" s="103"/>
      <c r="P54" s="103"/>
      <c r="Q54" s="103"/>
      <c r="R54" s="103"/>
      <c r="S54" s="103"/>
      <c r="T54" s="103"/>
    </row>
    <row r="55" spans="2:20" ht="12" customHeight="1">
      <c r="B55" s="103"/>
      <c r="C55" s="103"/>
      <c r="D55" s="103"/>
      <c r="E55" s="103"/>
      <c r="F55" s="103"/>
      <c r="G55" s="103"/>
      <c r="H55" s="103"/>
      <c r="I55" s="103"/>
      <c r="J55" s="103"/>
      <c r="K55" s="103"/>
      <c r="L55" s="103"/>
      <c r="M55" s="103"/>
      <c r="N55" s="103"/>
      <c r="O55" s="103"/>
      <c r="P55" s="103"/>
      <c r="Q55" s="103"/>
      <c r="R55" s="103"/>
      <c r="S55" s="103"/>
      <c r="T55" s="103"/>
    </row>
    <row r="56" spans="2:20" ht="12" customHeight="1">
      <c r="B56" s="103"/>
      <c r="C56" s="103"/>
      <c r="D56" s="103"/>
      <c r="E56" s="103"/>
      <c r="F56" s="103"/>
      <c r="G56" s="103"/>
      <c r="H56" s="103"/>
      <c r="I56" s="103"/>
      <c r="J56" s="103"/>
      <c r="K56" s="103"/>
      <c r="L56" s="103"/>
      <c r="M56" s="103"/>
      <c r="N56" s="103"/>
      <c r="O56" s="103"/>
      <c r="P56" s="103"/>
      <c r="Q56" s="103"/>
      <c r="R56" s="103"/>
      <c r="S56" s="103"/>
      <c r="T56" s="103"/>
    </row>
    <row r="57" spans="2:20" ht="12" customHeight="1">
      <c r="B57" s="103"/>
      <c r="C57" s="103"/>
      <c r="D57" s="103"/>
      <c r="E57" s="103"/>
      <c r="F57" s="103"/>
      <c r="G57" s="103"/>
      <c r="H57" s="103"/>
      <c r="I57" s="103"/>
      <c r="J57" s="103"/>
      <c r="K57" s="103"/>
      <c r="L57" s="103"/>
      <c r="M57" s="103"/>
      <c r="N57" s="103"/>
      <c r="O57" s="103"/>
      <c r="P57" s="103"/>
      <c r="Q57" s="103"/>
      <c r="R57" s="103"/>
      <c r="S57" s="103"/>
      <c r="T57" s="103"/>
    </row>
    <row r="58" spans="2:20" ht="12" customHeight="1">
      <c r="B58" s="103"/>
      <c r="C58" s="103"/>
      <c r="D58" s="103"/>
      <c r="E58" s="103"/>
      <c r="F58" s="103"/>
      <c r="G58" s="103"/>
      <c r="H58" s="103"/>
      <c r="I58" s="103"/>
      <c r="J58" s="103"/>
      <c r="K58" s="103"/>
      <c r="L58" s="103"/>
      <c r="M58" s="103"/>
      <c r="N58" s="103"/>
      <c r="O58" s="103"/>
      <c r="P58" s="103"/>
      <c r="Q58" s="103"/>
      <c r="R58" s="103"/>
      <c r="S58" s="103"/>
      <c r="T58" s="103"/>
    </row>
    <row r="59" spans="2:20" ht="12" customHeight="1">
      <c r="B59" s="103"/>
      <c r="C59" s="103"/>
      <c r="D59" s="103"/>
      <c r="E59" s="103"/>
      <c r="F59" s="103"/>
      <c r="G59" s="103"/>
      <c r="H59" s="103"/>
      <c r="I59" s="103"/>
      <c r="J59" s="103"/>
      <c r="K59" s="103"/>
      <c r="L59" s="103"/>
      <c r="M59" s="103"/>
      <c r="N59" s="103"/>
      <c r="O59" s="103"/>
      <c r="P59" s="103"/>
      <c r="Q59" s="103"/>
      <c r="R59" s="103"/>
      <c r="S59" s="103"/>
      <c r="T59" s="103"/>
    </row>
    <row r="60" spans="2:20" ht="12" customHeight="1">
      <c r="B60" s="103"/>
      <c r="C60" s="103"/>
      <c r="D60" s="103"/>
      <c r="E60" s="103"/>
      <c r="F60" s="103"/>
      <c r="G60" s="103"/>
      <c r="H60" s="103"/>
      <c r="I60" s="103"/>
      <c r="J60" s="103"/>
      <c r="K60" s="103"/>
      <c r="L60" s="103"/>
      <c r="M60" s="103"/>
      <c r="N60" s="103"/>
      <c r="O60" s="103"/>
      <c r="P60" s="103"/>
      <c r="Q60" s="103"/>
      <c r="R60" s="103"/>
      <c r="S60" s="103"/>
      <c r="T60" s="103"/>
    </row>
    <row r="61" spans="2:20" ht="12" customHeight="1">
      <c r="B61" s="103"/>
      <c r="C61" s="103"/>
      <c r="D61" s="103"/>
      <c r="E61" s="103"/>
      <c r="F61" s="103"/>
      <c r="G61" s="103"/>
      <c r="H61" s="103"/>
      <c r="I61" s="103"/>
      <c r="J61" s="103"/>
      <c r="K61" s="103"/>
      <c r="L61" s="103"/>
      <c r="M61" s="103"/>
      <c r="N61" s="103"/>
      <c r="O61" s="103"/>
      <c r="P61" s="103"/>
      <c r="Q61" s="103"/>
      <c r="R61" s="103"/>
      <c r="S61" s="103"/>
      <c r="T61" s="103"/>
    </row>
    <row r="62" spans="2:20" ht="12" customHeight="1">
      <c r="B62" s="103"/>
      <c r="C62" s="103"/>
      <c r="D62" s="103"/>
      <c r="E62" s="103"/>
      <c r="F62" s="103"/>
      <c r="G62" s="103"/>
      <c r="H62" s="103"/>
      <c r="I62" s="103"/>
      <c r="J62" s="103"/>
      <c r="K62" s="103"/>
      <c r="L62" s="103"/>
      <c r="M62" s="103"/>
      <c r="N62" s="103"/>
      <c r="O62" s="103"/>
      <c r="P62" s="103"/>
      <c r="Q62" s="103"/>
      <c r="R62" s="103"/>
      <c r="S62" s="103"/>
      <c r="T62" s="103"/>
    </row>
    <row r="63" spans="2:20" ht="12" customHeight="1">
      <c r="B63" s="103"/>
      <c r="C63" s="103"/>
      <c r="D63" s="103"/>
      <c r="E63" s="103"/>
      <c r="F63" s="103"/>
      <c r="G63" s="103"/>
      <c r="H63" s="103"/>
      <c r="I63" s="103"/>
      <c r="J63" s="103"/>
      <c r="K63" s="103"/>
      <c r="L63" s="103"/>
      <c r="M63" s="103"/>
      <c r="N63" s="103"/>
      <c r="O63" s="103"/>
      <c r="P63" s="103"/>
      <c r="Q63" s="103"/>
      <c r="R63" s="103"/>
      <c r="S63" s="103"/>
      <c r="T63" s="103"/>
    </row>
    <row r="64" spans="2:20" ht="12" customHeight="1">
      <c r="B64" s="103"/>
      <c r="C64" s="103"/>
      <c r="D64" s="103"/>
      <c r="E64" s="103"/>
      <c r="F64" s="103"/>
      <c r="G64" s="103"/>
      <c r="H64" s="103"/>
      <c r="I64" s="103"/>
      <c r="J64" s="103"/>
      <c r="K64" s="103"/>
      <c r="L64" s="103"/>
      <c r="M64" s="103"/>
      <c r="N64" s="103"/>
      <c r="O64" s="103"/>
      <c r="P64" s="103"/>
      <c r="Q64" s="103"/>
      <c r="R64" s="103"/>
      <c r="S64" s="103"/>
      <c r="T64" s="103"/>
    </row>
    <row r="65" spans="2:20" ht="12" customHeight="1">
      <c r="B65" s="103"/>
      <c r="C65" s="103"/>
      <c r="D65" s="103"/>
      <c r="E65" s="103"/>
      <c r="F65" s="103"/>
      <c r="G65" s="103"/>
      <c r="H65" s="103"/>
      <c r="I65" s="103"/>
      <c r="J65" s="103"/>
      <c r="K65" s="103"/>
      <c r="L65" s="103"/>
      <c r="M65" s="103"/>
      <c r="N65" s="103"/>
      <c r="O65" s="103"/>
      <c r="P65" s="103"/>
      <c r="Q65" s="103"/>
      <c r="R65" s="103"/>
      <c r="S65" s="103"/>
      <c r="T65" s="103"/>
    </row>
    <row r="66" spans="2:20" ht="12" customHeight="1">
      <c r="B66" s="103"/>
      <c r="C66" s="103"/>
      <c r="D66" s="103"/>
      <c r="E66" s="103"/>
      <c r="F66" s="103"/>
      <c r="G66" s="103"/>
      <c r="H66" s="103"/>
      <c r="I66" s="103"/>
      <c r="J66" s="103"/>
      <c r="K66" s="103"/>
      <c r="L66" s="103"/>
      <c r="M66" s="103"/>
      <c r="N66" s="103"/>
      <c r="O66" s="103"/>
      <c r="P66" s="103"/>
      <c r="Q66" s="103"/>
      <c r="R66" s="103"/>
      <c r="S66" s="103"/>
      <c r="T66" s="103"/>
    </row>
    <row r="67" spans="2:20" ht="12" customHeight="1">
      <c r="B67" s="103"/>
      <c r="C67" s="103"/>
      <c r="D67" s="103"/>
      <c r="E67" s="103"/>
      <c r="F67" s="103"/>
      <c r="G67" s="103"/>
      <c r="H67" s="103"/>
      <c r="I67" s="103"/>
      <c r="J67" s="103"/>
      <c r="K67" s="103"/>
      <c r="L67" s="103"/>
      <c r="M67" s="103"/>
      <c r="N67" s="103"/>
      <c r="O67" s="103"/>
      <c r="P67" s="103"/>
      <c r="Q67" s="103"/>
      <c r="R67" s="103"/>
      <c r="S67" s="103"/>
      <c r="T67" s="103"/>
    </row>
    <row r="68" spans="2:20" ht="12" customHeight="1">
      <c r="B68" s="103"/>
      <c r="C68" s="103"/>
      <c r="D68" s="103"/>
      <c r="E68" s="103"/>
      <c r="F68" s="103"/>
      <c r="G68" s="103"/>
      <c r="H68" s="103"/>
      <c r="I68" s="103"/>
      <c r="J68" s="103"/>
      <c r="K68" s="103"/>
      <c r="L68" s="103"/>
      <c r="M68" s="103"/>
      <c r="N68" s="103"/>
      <c r="O68" s="103"/>
      <c r="P68" s="103"/>
      <c r="Q68" s="103"/>
      <c r="R68" s="103"/>
      <c r="S68" s="103"/>
      <c r="T68" s="103"/>
    </row>
    <row r="69" spans="2:20" ht="12" customHeight="1">
      <c r="B69" s="103"/>
      <c r="C69" s="103"/>
      <c r="D69" s="103"/>
      <c r="E69" s="103"/>
      <c r="F69" s="103"/>
      <c r="G69" s="103"/>
      <c r="H69" s="103"/>
      <c r="I69" s="103"/>
      <c r="J69" s="103"/>
      <c r="K69" s="103"/>
      <c r="L69" s="103"/>
      <c r="M69" s="103"/>
      <c r="N69" s="103"/>
      <c r="O69" s="103"/>
      <c r="P69" s="103"/>
      <c r="Q69" s="103"/>
      <c r="R69" s="103"/>
      <c r="S69" s="103"/>
      <c r="T69" s="103"/>
    </row>
    <row r="70" spans="2:20" ht="12" customHeight="1">
      <c r="B70" s="103"/>
      <c r="C70" s="103"/>
      <c r="D70" s="103"/>
      <c r="E70" s="103"/>
      <c r="F70" s="103"/>
      <c r="G70" s="103"/>
      <c r="H70" s="103"/>
      <c r="I70" s="103"/>
      <c r="J70" s="103"/>
      <c r="K70" s="103"/>
      <c r="L70" s="103"/>
      <c r="M70" s="103"/>
      <c r="N70" s="103"/>
      <c r="O70" s="103"/>
      <c r="P70" s="103"/>
      <c r="Q70" s="103"/>
      <c r="R70" s="103"/>
      <c r="S70" s="103"/>
      <c r="T70" s="103"/>
    </row>
    <row r="71" spans="2:20" ht="12" customHeight="1">
      <c r="B71" s="103"/>
      <c r="C71" s="103"/>
      <c r="D71" s="103"/>
      <c r="E71" s="103"/>
      <c r="F71" s="103"/>
      <c r="G71" s="103"/>
      <c r="H71" s="103"/>
      <c r="I71" s="103"/>
      <c r="J71" s="103"/>
      <c r="K71" s="103"/>
      <c r="L71" s="103"/>
      <c r="M71" s="103"/>
      <c r="N71" s="103"/>
      <c r="O71" s="103"/>
      <c r="P71" s="103"/>
      <c r="Q71" s="103"/>
      <c r="R71" s="103"/>
      <c r="S71" s="103"/>
      <c r="T71" s="103"/>
    </row>
    <row r="72" spans="2:20" ht="12" customHeight="1">
      <c r="B72" s="103"/>
      <c r="C72" s="103"/>
      <c r="D72" s="103"/>
      <c r="E72" s="103"/>
      <c r="F72" s="103"/>
      <c r="G72" s="103"/>
      <c r="H72" s="103"/>
      <c r="I72" s="103"/>
      <c r="J72" s="103"/>
      <c r="K72" s="103"/>
      <c r="L72" s="103"/>
      <c r="M72" s="103"/>
      <c r="N72" s="103"/>
      <c r="O72" s="103"/>
      <c r="P72" s="103"/>
      <c r="Q72" s="103"/>
      <c r="R72" s="103"/>
      <c r="S72" s="103"/>
      <c r="T72" s="103"/>
    </row>
    <row r="73" spans="2:20" ht="12" customHeight="1">
      <c r="B73" s="103"/>
      <c r="C73" s="103"/>
      <c r="D73" s="103"/>
      <c r="E73" s="103"/>
      <c r="F73" s="103"/>
      <c r="G73" s="103"/>
      <c r="H73" s="103"/>
      <c r="I73" s="103"/>
      <c r="J73" s="103"/>
      <c r="K73" s="103"/>
      <c r="L73" s="103"/>
      <c r="M73" s="103"/>
      <c r="N73" s="103"/>
      <c r="O73" s="103"/>
      <c r="P73" s="103"/>
      <c r="Q73" s="103"/>
      <c r="R73" s="103"/>
      <c r="S73" s="103"/>
      <c r="T73" s="103"/>
    </row>
    <row r="74" spans="2:20" ht="12" customHeight="1"/>
    <row r="75" spans="2:20" ht="12" customHeight="1"/>
    <row r="76" spans="2:20" ht="12" customHeight="1"/>
    <row r="77" spans="2:20" ht="12" customHeight="1"/>
    <row r="78" spans="2:20" ht="12" customHeight="1"/>
  </sheetData>
  <mergeCells count="18">
    <mergeCell ref="A31:C31"/>
    <mergeCell ref="A32:C32"/>
    <mergeCell ref="A33:C33"/>
    <mergeCell ref="A34:C34"/>
    <mergeCell ref="A35:C35"/>
    <mergeCell ref="A8:B8"/>
    <mergeCell ref="A10:B10"/>
    <mergeCell ref="M23:M30"/>
    <mergeCell ref="Q23:Q30"/>
    <mergeCell ref="A28:C28"/>
    <mergeCell ref="A29:C29"/>
    <mergeCell ref="A30:C30"/>
    <mergeCell ref="A2:B2"/>
    <mergeCell ref="C2:I2"/>
    <mergeCell ref="A4:B4"/>
    <mergeCell ref="C4:H4"/>
    <mergeCell ref="A6:B6"/>
    <mergeCell ref="C6:F6"/>
  </mergeCells>
  <conditionalFormatting sqref="O24:P30 S24:S30">
    <cfRule type="expression" dxfId="0" priority="2">
      <formula>$B24&gt;#REF!</formula>
    </cfRule>
  </conditionalFormatting>
  <pageMargins left="0.7" right="0.7" top="0.75" bottom="0.7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Legenda!$C$3:$C$9</xm:f>
          </x14:formula1>
          <x14:formula2>
            <xm:f>0</xm:f>
          </x14:formula2>
          <xm:sqref>C14:C21</xm:sqref>
        </x14:dataValidation>
        <x14:dataValidation type="list" allowBlank="1" showInputMessage="1" showErrorMessage="1" xr:uid="{00000000-0002-0000-0400-000001000000}">
          <x14:formula1>
            <xm:f>'Parte A - Resumo'!$D$25:$D$32</xm:f>
          </x14:formula1>
          <x14:formula2>
            <xm:f>0</xm:f>
          </x14:formula2>
          <xm:sqref>B14:B21</xm:sqref>
        </x14:dataValidation>
        <x14:dataValidation type="list" allowBlank="1" showInputMessage="1" showErrorMessage="1" xr:uid="{00000000-0002-0000-0400-000002000000}">
          <x14:formula1>
            <xm:f>Legenda!$D$3:$D$12</xm:f>
          </x14:formula1>
          <x14:formula2>
            <xm:f>0</xm:f>
          </x14:formula2>
          <xm:sqref>R14:R21</xm:sqref>
        </x14:dataValidation>
        <x14:dataValidation type="list" allowBlank="1" showInputMessage="1" showErrorMessage="1" xr:uid="{00000000-0002-0000-0400-000003000000}">
          <x14:formula1>
            <xm:f>Legenda!$F$2:$F$5</xm:f>
          </x14:formula1>
          <x14:formula2>
            <xm:f>0</xm:f>
          </x14:formula2>
          <xm:sqref>G14:G21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76"/>
  <sheetViews>
    <sheetView showGridLines="0" zoomScaleNormal="100" workbookViewId="0">
      <pane ySplit="3" topLeftCell="A31" activePane="bottomLeft" state="frozen"/>
      <selection pane="bottomLeft" activeCell="B64" sqref="B64"/>
    </sheetView>
  </sheetViews>
  <sheetFormatPr defaultColWidth="8.7109375" defaultRowHeight="15"/>
  <cols>
    <col min="1" max="1" width="8.28515625" customWidth="1"/>
    <col min="2" max="2" width="125.42578125" style="133" customWidth="1"/>
    <col min="3" max="3" width="11.42578125" customWidth="1"/>
  </cols>
  <sheetData>
    <row r="3" spans="2:2" ht="20.25" customHeight="1">
      <c r="B3" s="134" t="s">
        <v>174</v>
      </c>
    </row>
    <row r="4" spans="2:2" ht="15.75">
      <c r="B4" s="135" t="s">
        <v>175</v>
      </c>
    </row>
    <row r="5" spans="2:2" ht="47.25">
      <c r="B5" s="136" t="s">
        <v>176</v>
      </c>
    </row>
    <row r="6" spans="2:2" ht="47.25">
      <c r="B6" s="137" t="s">
        <v>177</v>
      </c>
    </row>
    <row r="7" spans="2:2" ht="78.75">
      <c r="B7" s="137" t="s">
        <v>178</v>
      </c>
    </row>
    <row r="8" spans="2:2" ht="236.25">
      <c r="B8" s="137" t="s">
        <v>179</v>
      </c>
    </row>
    <row r="9" spans="2:2" ht="99.95" customHeight="1">
      <c r="B9" s="136" t="s">
        <v>180</v>
      </c>
    </row>
    <row r="10" spans="2:2" ht="15.75">
      <c r="B10" s="137"/>
    </row>
    <row r="11" spans="2:2" ht="63">
      <c r="B11" s="137" t="s">
        <v>181</v>
      </c>
    </row>
    <row r="12" spans="2:2" ht="31.5">
      <c r="B12" s="136" t="s">
        <v>182</v>
      </c>
    </row>
    <row r="13" spans="2:2" ht="15.75">
      <c r="B13" s="137"/>
    </row>
    <row r="14" spans="2:2" ht="31.5">
      <c r="B14" s="136" t="s">
        <v>183</v>
      </c>
    </row>
    <row r="15" spans="2:2">
      <c r="B15" s="138" t="s">
        <v>184</v>
      </c>
    </row>
    <row r="16" spans="2:2">
      <c r="B16" s="138" t="s">
        <v>185</v>
      </c>
    </row>
    <row r="17" spans="2:2">
      <c r="B17" s="138" t="s">
        <v>186</v>
      </c>
    </row>
    <row r="18" spans="2:2">
      <c r="B18" s="138" t="s">
        <v>187</v>
      </c>
    </row>
    <row r="19" spans="2:2">
      <c r="B19" s="138" t="s">
        <v>188</v>
      </c>
    </row>
    <row r="20" spans="2:2">
      <c r="B20" s="139" t="s">
        <v>189</v>
      </c>
    </row>
    <row r="21" spans="2:2">
      <c r="B21" s="139" t="s">
        <v>190</v>
      </c>
    </row>
    <row r="22" spans="2:2">
      <c r="B22" s="139" t="s">
        <v>191</v>
      </c>
    </row>
    <row r="23" spans="2:2">
      <c r="B23" s="139" t="s">
        <v>192</v>
      </c>
    </row>
    <row r="24" spans="2:2">
      <c r="B24" s="139" t="s">
        <v>193</v>
      </c>
    </row>
    <row r="25" spans="2:2">
      <c r="B25" s="138" t="s">
        <v>194</v>
      </c>
    </row>
    <row r="26" spans="2:2">
      <c r="B26" s="138" t="s">
        <v>195</v>
      </c>
    </row>
    <row r="27" spans="2:2">
      <c r="B27" s="138" t="s">
        <v>196</v>
      </c>
    </row>
    <row r="28" spans="2:2">
      <c r="B28" s="138" t="s">
        <v>197</v>
      </c>
    </row>
    <row r="29" spans="2:2" ht="15.75">
      <c r="B29" s="140" t="s">
        <v>47</v>
      </c>
    </row>
    <row r="30" spans="2:2" ht="15.75">
      <c r="B30" s="136" t="s">
        <v>198</v>
      </c>
    </row>
    <row r="31" spans="2:2" ht="15.75">
      <c r="B31" s="136" t="s">
        <v>199</v>
      </c>
    </row>
    <row r="32" spans="2:2" ht="15.75">
      <c r="B32" s="136" t="s">
        <v>200</v>
      </c>
    </row>
    <row r="33" spans="2:2" ht="60.6" customHeight="1">
      <c r="B33" s="136" t="s">
        <v>201</v>
      </c>
    </row>
    <row r="34" spans="2:2" ht="31.5">
      <c r="B34" s="141" t="s">
        <v>202</v>
      </c>
    </row>
    <row r="35" spans="2:2" ht="15.75">
      <c r="B35" s="142" t="s">
        <v>203</v>
      </c>
    </row>
    <row r="36" spans="2:2" ht="15.75">
      <c r="B36" s="142" t="s">
        <v>204</v>
      </c>
    </row>
    <row r="37" spans="2:2" ht="15.75">
      <c r="B37" s="136" t="s">
        <v>205</v>
      </c>
    </row>
    <row r="38" spans="2:2" ht="15.75">
      <c r="B38" s="140" t="s">
        <v>206</v>
      </c>
    </row>
    <row r="39" spans="2:2" ht="15.75">
      <c r="B39" s="136" t="s">
        <v>207</v>
      </c>
    </row>
    <row r="40" spans="2:2" ht="15.75">
      <c r="B40" s="136" t="s">
        <v>200</v>
      </c>
    </row>
    <row r="41" spans="2:2" ht="94.5">
      <c r="B41" s="136" t="s">
        <v>208</v>
      </c>
    </row>
    <row r="42" spans="2:2" ht="31.5">
      <c r="B42" s="136" t="s">
        <v>209</v>
      </c>
    </row>
    <row r="43" spans="2:2" ht="15.75">
      <c r="B43" s="136" t="s">
        <v>210</v>
      </c>
    </row>
    <row r="44" spans="2:2" ht="15.75">
      <c r="B44" s="140" t="s">
        <v>211</v>
      </c>
    </row>
    <row r="45" spans="2:2" ht="15.75">
      <c r="B45" s="136" t="s">
        <v>207</v>
      </c>
    </row>
    <row r="46" spans="2:2" ht="15.75">
      <c r="B46" s="136" t="s">
        <v>200</v>
      </c>
    </row>
    <row r="47" spans="2:2" ht="31.5">
      <c r="B47" s="136" t="s">
        <v>212</v>
      </c>
    </row>
    <row r="48" spans="2:2" ht="15.75">
      <c r="B48" s="136" t="s">
        <v>213</v>
      </c>
    </row>
    <row r="49" spans="2:2" ht="94.5">
      <c r="B49" s="136" t="s">
        <v>208</v>
      </c>
    </row>
    <row r="50" spans="2:2" ht="15.75">
      <c r="B50" s="136" t="s">
        <v>214</v>
      </c>
    </row>
    <row r="51" spans="2:2" ht="15.75">
      <c r="B51" s="140" t="s">
        <v>50</v>
      </c>
    </row>
    <row r="52" spans="2:2" ht="15.75">
      <c r="B52" s="136" t="s">
        <v>207</v>
      </c>
    </row>
    <row r="53" spans="2:2" ht="15.75">
      <c r="B53" s="136" t="s">
        <v>200</v>
      </c>
    </row>
    <row r="54" spans="2:2" ht="78.75">
      <c r="B54" s="136" t="s">
        <v>201</v>
      </c>
    </row>
    <row r="55" spans="2:2" ht="31.5">
      <c r="B55" s="136" t="s">
        <v>202</v>
      </c>
    </row>
    <row r="56" spans="2:2" ht="15.75">
      <c r="B56" s="140" t="s">
        <v>51</v>
      </c>
    </row>
    <row r="57" spans="2:2" ht="15.75">
      <c r="B57" s="136" t="s">
        <v>207</v>
      </c>
    </row>
    <row r="58" spans="2:2" ht="15.75">
      <c r="B58" s="136" t="s">
        <v>200</v>
      </c>
    </row>
    <row r="59" spans="2:2" ht="78.75">
      <c r="B59" s="136" t="s">
        <v>201</v>
      </c>
    </row>
    <row r="60" spans="2:2" ht="31.5">
      <c r="B60" s="136" t="s">
        <v>202</v>
      </c>
    </row>
    <row r="61" spans="2:2" ht="15.75">
      <c r="B61" s="140" t="s">
        <v>52</v>
      </c>
    </row>
    <row r="62" spans="2:2" ht="15.75">
      <c r="B62" s="136" t="s">
        <v>215</v>
      </c>
    </row>
    <row r="63" spans="2:2" ht="15.75">
      <c r="B63" s="136" t="s">
        <v>200</v>
      </c>
    </row>
    <row r="64" spans="2:2" ht="78.75">
      <c r="B64" s="136" t="s">
        <v>201</v>
      </c>
    </row>
    <row r="65" spans="2:2" ht="31.5">
      <c r="B65" s="136" t="s">
        <v>202</v>
      </c>
    </row>
    <row r="66" spans="2:2" ht="15.6" customHeight="1">
      <c r="B66" s="136" t="s">
        <v>216</v>
      </c>
    </row>
    <row r="67" spans="2:2" ht="15.6" customHeight="1">
      <c r="B67" s="136" t="s">
        <v>217</v>
      </c>
    </row>
    <row r="68" spans="2:2" ht="15.75">
      <c r="B68" s="140" t="s">
        <v>218</v>
      </c>
    </row>
    <row r="69" spans="2:2" ht="31.5">
      <c r="B69" s="136" t="s">
        <v>219</v>
      </c>
    </row>
    <row r="70" spans="2:2" ht="15.75">
      <c r="B70" s="137"/>
    </row>
    <row r="71" spans="2:2" ht="15.75">
      <c r="B71" s="140" t="s">
        <v>220</v>
      </c>
    </row>
    <row r="72" spans="2:2" ht="47.25">
      <c r="B72" s="136" t="s">
        <v>221</v>
      </c>
    </row>
    <row r="73" spans="2:2" ht="15.75">
      <c r="B73" s="140" t="s">
        <v>222</v>
      </c>
    </row>
    <row r="74" spans="2:2" ht="47.25">
      <c r="B74" s="136" t="s">
        <v>223</v>
      </c>
    </row>
    <row r="75" spans="2:2" ht="15.75">
      <c r="B75" s="140" t="s">
        <v>224</v>
      </c>
    </row>
    <row r="76" spans="2:2" ht="47.25">
      <c r="B76" s="136" t="s">
        <v>225</v>
      </c>
    </row>
  </sheetData>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
  <sheetViews>
    <sheetView zoomScaleNormal="100" workbookViewId="0">
      <selection activeCell="B5" sqref="B5"/>
    </sheetView>
  </sheetViews>
  <sheetFormatPr defaultColWidth="8.7109375" defaultRowHeight="15"/>
  <cols>
    <col min="1" max="1" width="31.85546875" customWidth="1"/>
    <col min="2" max="2" width="35.7109375" customWidth="1"/>
    <col min="3" max="3" width="41.85546875" customWidth="1"/>
    <col min="4" max="4" width="39.5703125" customWidth="1"/>
    <col min="6" max="6" width="31.5703125" customWidth="1"/>
  </cols>
  <sheetData>
    <row r="1" spans="1:7">
      <c r="B1" s="76" t="s">
        <v>226</v>
      </c>
      <c r="C1" s="76" t="s">
        <v>135</v>
      </c>
      <c r="D1" s="76" t="s">
        <v>227</v>
      </c>
      <c r="F1" s="76" t="s">
        <v>228</v>
      </c>
      <c r="G1" s="76" t="s">
        <v>145</v>
      </c>
    </row>
    <row r="2" spans="1:7">
      <c r="A2" t="s">
        <v>62</v>
      </c>
      <c r="B2" t="s">
        <v>104</v>
      </c>
      <c r="C2" t="s">
        <v>45</v>
      </c>
      <c r="E2" t="s">
        <v>229</v>
      </c>
      <c r="F2" s="101" t="s">
        <v>230</v>
      </c>
      <c r="G2" t="s">
        <v>231</v>
      </c>
    </row>
    <row r="3" spans="1:7">
      <c r="B3" t="s">
        <v>101</v>
      </c>
      <c r="C3" t="s">
        <v>47</v>
      </c>
      <c r="D3" t="s">
        <v>232</v>
      </c>
      <c r="E3" t="s">
        <v>233</v>
      </c>
      <c r="F3" t="s">
        <v>162</v>
      </c>
      <c r="G3" t="s">
        <v>234</v>
      </c>
    </row>
    <row r="4" spans="1:7">
      <c r="B4" t="s">
        <v>102</v>
      </c>
      <c r="C4" t="s">
        <v>48</v>
      </c>
      <c r="D4" t="s">
        <v>158</v>
      </c>
      <c r="F4" t="s">
        <v>235</v>
      </c>
      <c r="G4" t="s">
        <v>236</v>
      </c>
    </row>
    <row r="5" spans="1:7">
      <c r="B5" t="s">
        <v>103</v>
      </c>
      <c r="C5" t="s">
        <v>49</v>
      </c>
      <c r="D5" t="s">
        <v>237</v>
      </c>
      <c r="F5" t="s">
        <v>156</v>
      </c>
      <c r="G5" t="s">
        <v>238</v>
      </c>
    </row>
    <row r="6" spans="1:7">
      <c r="C6" t="s">
        <v>50</v>
      </c>
      <c r="D6" t="s">
        <v>239</v>
      </c>
    </row>
    <row r="7" spans="1:7">
      <c r="C7" t="s">
        <v>51</v>
      </c>
      <c r="D7" t="s">
        <v>240</v>
      </c>
    </row>
    <row r="8" spans="1:7">
      <c r="C8" t="s">
        <v>52</v>
      </c>
      <c r="D8" t="s">
        <v>241</v>
      </c>
    </row>
    <row r="9" spans="1:7">
      <c r="C9" t="s">
        <v>53</v>
      </c>
      <c r="D9" t="s">
        <v>242</v>
      </c>
    </row>
    <row r="10" spans="1:7">
      <c r="D10" t="s">
        <v>243</v>
      </c>
    </row>
    <row r="11" spans="1:7">
      <c r="D11" t="s">
        <v>244</v>
      </c>
    </row>
    <row r="12" spans="1:7">
      <c r="D12" t="s">
        <v>245</v>
      </c>
    </row>
  </sheetData>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19"/>
  <sheetViews>
    <sheetView zoomScaleNormal="100" workbookViewId="0">
      <selection activeCell="G6" sqref="G6"/>
    </sheetView>
  </sheetViews>
  <sheetFormatPr defaultColWidth="8.7109375" defaultRowHeight="15"/>
  <cols>
    <col min="3" max="3" width="31.5703125" customWidth="1"/>
    <col min="5" max="5" width="21" customWidth="1"/>
    <col min="6" max="6" width="18.85546875" customWidth="1"/>
  </cols>
  <sheetData>
    <row r="2" spans="1:20">
      <c r="D2" t="s">
        <v>246</v>
      </c>
      <c r="E2" t="s">
        <v>247</v>
      </c>
    </row>
    <row r="3" spans="1:20">
      <c r="A3" t="s">
        <v>248</v>
      </c>
      <c r="B3" s="76" t="s">
        <v>249</v>
      </c>
    </row>
    <row r="4" spans="1:20">
      <c r="A4">
        <v>10</v>
      </c>
      <c r="B4" s="1" t="s">
        <v>250</v>
      </c>
      <c r="C4" t="s">
        <v>251</v>
      </c>
      <c r="D4">
        <v>100</v>
      </c>
      <c r="E4" s="143">
        <v>1556</v>
      </c>
      <c r="G4">
        <v>35700</v>
      </c>
    </row>
    <row r="5" spans="1:20">
      <c r="A5">
        <v>11</v>
      </c>
      <c r="B5" s="1" t="s">
        <v>250</v>
      </c>
      <c r="C5" t="s">
        <v>252</v>
      </c>
      <c r="D5" s="1">
        <v>100</v>
      </c>
      <c r="E5" s="143">
        <v>5444.6</v>
      </c>
      <c r="G5">
        <v>2</v>
      </c>
    </row>
    <row r="6" spans="1:20">
      <c r="G6">
        <f>+G4/G5</f>
        <v>17850</v>
      </c>
      <c r="O6" t="s">
        <v>253</v>
      </c>
      <c r="P6" t="s">
        <v>254</v>
      </c>
      <c r="Q6">
        <v>39</v>
      </c>
      <c r="R6">
        <v>39</v>
      </c>
    </row>
    <row r="7" spans="1:20">
      <c r="A7">
        <v>12</v>
      </c>
      <c r="B7" t="s">
        <v>255</v>
      </c>
      <c r="C7" s="1" t="s">
        <v>256</v>
      </c>
      <c r="D7">
        <v>100</v>
      </c>
      <c r="E7">
        <v>2000</v>
      </c>
      <c r="G7">
        <f>+G6*0.3</f>
        <v>5355</v>
      </c>
    </row>
    <row r="8" spans="1:20">
      <c r="A8">
        <v>13</v>
      </c>
      <c r="B8" t="s">
        <v>253</v>
      </c>
      <c r="C8" s="1" t="s">
        <v>257</v>
      </c>
      <c r="D8" s="144">
        <v>100</v>
      </c>
      <c r="E8">
        <v>1000</v>
      </c>
    </row>
    <row r="9" spans="1:20">
      <c r="A9">
        <v>14</v>
      </c>
      <c r="B9" t="s">
        <v>250</v>
      </c>
      <c r="C9" s="1" t="s">
        <v>258</v>
      </c>
      <c r="D9">
        <v>100</v>
      </c>
      <c r="E9">
        <v>2499.4</v>
      </c>
    </row>
    <row r="10" spans="1:20">
      <c r="C10" s="1"/>
      <c r="E10">
        <f>ROUND(+D10*5/6,2)</f>
        <v>0</v>
      </c>
    </row>
    <row r="11" spans="1:20">
      <c r="E11" s="76">
        <f>+SUM(E4:E10)</f>
        <v>12500</v>
      </c>
    </row>
    <row r="13" spans="1:20">
      <c r="A13">
        <v>15</v>
      </c>
      <c r="B13" t="s">
        <v>259</v>
      </c>
      <c r="C13" t="s">
        <v>260</v>
      </c>
      <c r="E13" s="145">
        <f>+'RH_Custos Reais'!O36</f>
        <v>8100.1823703960954</v>
      </c>
    </row>
    <row r="14" spans="1:20">
      <c r="E14" s="146"/>
      <c r="Q14">
        <v>497.24</v>
      </c>
    </row>
    <row r="15" spans="1:20">
      <c r="Q15">
        <f>+Q14/2</f>
        <v>248.62</v>
      </c>
      <c r="R15">
        <f>+R17/R16</f>
        <v>208.33333333333334</v>
      </c>
      <c r="T15">
        <v>4972.42</v>
      </c>
    </row>
    <row r="16" spans="1:20">
      <c r="Q16">
        <v>24</v>
      </c>
      <c r="R16">
        <v>24</v>
      </c>
      <c r="T16">
        <v>208.33</v>
      </c>
    </row>
    <row r="17" spans="17:20">
      <c r="Q17">
        <f>+Q15*Q16</f>
        <v>5966.88</v>
      </c>
      <c r="R17">
        <v>5000</v>
      </c>
      <c r="T17">
        <f>+T16/T15</f>
        <v>4.1897104428024988E-2</v>
      </c>
    </row>
    <row r="19" spans="17:20">
      <c r="T19">
        <v>22</v>
      </c>
    </row>
  </sheetData>
  <pageMargins left="0.7" right="0.7" top="0.75" bottom="0.75" header="0.511811023622047" footer="0.511811023622047"/>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vt:i4>
      </vt:variant>
    </vt:vector>
  </HeadingPairs>
  <TitlesOfParts>
    <vt:vector size="9" baseType="lpstr">
      <vt:lpstr>Capa</vt:lpstr>
      <vt:lpstr>Parte A - Resumo</vt:lpstr>
      <vt:lpstr>RH_Custos Reais</vt:lpstr>
      <vt:lpstr>RH_1720H</vt:lpstr>
      <vt:lpstr>Despesa Realizada</vt:lpstr>
      <vt:lpstr>Check-list Documentos</vt:lpstr>
      <vt:lpstr>Legenda</vt:lpstr>
      <vt:lpstr>Folha1</vt:lpstr>
      <vt:lpstr>'Parte A - Resumo'!Área_de_Impressão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Relatório Execução Financeira (Programa)</dc:title>
  <dc:subject/>
  <dc:creator>Marisa</dc:creator>
  <dc:description/>
  <cp:lastModifiedBy>Paulo Branco</cp:lastModifiedBy>
  <cp:revision>3</cp:revision>
  <cp:lastPrinted>2021-10-26T17:50:13Z</cp:lastPrinted>
  <dcterms:created xsi:type="dcterms:W3CDTF">2017-10-19T13:47:22Z</dcterms:created>
  <dcterms:modified xsi:type="dcterms:W3CDTF">2023-06-23T06:21:11Z</dcterms:modified>
  <dc:language>pt-PT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0x0101001BCE171DC8AF134A91DE209503461126</vt:lpwstr>
  </property>
</Properties>
</file>