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t" sheetId="1" r:id="rId4"/>
    <sheet state="visible" name="out" sheetId="2" r:id="rId5"/>
    <sheet state="visible" name="nov" sheetId="3" r:id="rId6"/>
    <sheet state="visible" name="dez" sheetId="4" r:id="rId7"/>
    <sheet state="visible" name="jan" sheetId="5" r:id="rId8"/>
    <sheet state="visible" name="set_jan" sheetId="6" r:id="rId9"/>
    <sheet state="visible" name="fev" sheetId="7" r:id="rId10"/>
    <sheet state="visible" name="mar" sheetId="8" r:id="rId11"/>
    <sheet state="visible" name="abr" sheetId="9" r:id="rId12"/>
    <sheet state="visible" name="mai" sheetId="10" r:id="rId13"/>
    <sheet state="visible" name="jun" sheetId="11" r:id="rId14"/>
    <sheet state="visible" name="fev_jun" sheetId="12" r:id="rId15"/>
    <sheet state="visible" name="jul" sheetId="13" r:id="rId16"/>
    <sheet state="visible" name="set_jul" sheetId="14" r:id="rId17"/>
    <sheet state="visible" name="Ação Formação_1" sheetId="15" r:id="rId18"/>
    <sheet state="visible" name="Ação Formação_2" sheetId="16" r:id="rId19"/>
    <sheet state="visible" name="Ação Formação_3" sheetId="17" r:id="rId20"/>
    <sheet state="hidden" name="dados_1" sheetId="18" r:id="rId21"/>
    <sheet state="hidden" name="dados_2" sheetId="19" r:id="rId22"/>
  </sheets>
  <definedNames>
    <definedName hidden="1" localSheetId="18" name="_xlnm._FilterDatabase">dados_2!$A$3:$D$3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12">
      <text>
        <t xml:space="preserve">Alunos que para a realização desta atividade não consigam fazer com autonomia</t>
      </text>
    </comment>
    <comment authorId="0" ref="J62">
      <text>
        <t xml:space="preserve">Alunos que para a realização desta atividade não consigam fazer com autonomia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P12">
      <text>
        <t xml:space="preserve">Alunos que para a realização desta atividade não consigam fazer com autonomia</t>
      </text>
    </comment>
    <comment authorId="0" ref="P62">
      <text>
        <t xml:space="preserve">Alunos que para a realização desta atividade não consigam fazer com autonomia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12">
      <text>
        <t xml:space="preserve">Alunos que para a realização desta atividade não consigam fazer com autonomia</t>
      </text>
    </comment>
    <comment authorId="0" ref="J62">
      <text>
        <t xml:space="preserve">Alunos que para a realização desta atividade não consigam fazer com autonomia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7">
      <text>
        <t xml:space="preserve">preenchimento automático</t>
      </text>
    </comment>
    <comment authorId="0" ref="L7">
      <text>
        <t xml:space="preserve">preenchimento automático</t>
      </text>
    </comment>
    <comment authorId="0" ref="O7">
      <text>
        <t xml:space="preserve">preenchimento automático</t>
      </text>
    </comment>
    <comment authorId="0" ref="AC7">
      <text>
        <t xml:space="preserve">preenchimento automático</t>
      </text>
    </comment>
    <comment authorId="0" ref="D10">
      <text>
        <t xml:space="preserve">preenchimento automático</t>
      </text>
    </comment>
    <comment authorId="0" ref="E10">
      <text>
        <t xml:space="preserve">preenchimento automático</t>
      </text>
    </comment>
    <comment authorId="0" ref="F10">
      <text>
        <t xml:space="preserve">preenchimento automático
</t>
      </text>
    </comment>
    <comment authorId="0" ref="G10">
      <text>
        <t xml:space="preserve">preenchimento automático</t>
      </text>
    </comment>
    <comment authorId="0" ref="H10">
      <text>
        <t xml:space="preserve">preenchimento automático</t>
      </text>
    </comment>
    <comment authorId="0" ref="I10">
      <text>
        <t xml:space="preserve">preenchimento automático</t>
      </text>
    </comment>
    <comment authorId="0" ref="J10">
      <text>
        <t xml:space="preserve">preenchimento automático</t>
      </text>
    </comment>
    <comment authorId="0" ref="K10">
      <text>
        <t xml:space="preserve">preenchimento automático</t>
      </text>
    </comment>
    <comment authorId="0" ref="L10">
      <text>
        <t xml:space="preserve">preenchimento automático</t>
      </text>
    </comment>
    <comment authorId="0" ref="M10">
      <text>
        <t xml:space="preserve">preenchimento automático</t>
      </text>
    </comment>
    <comment authorId="0" ref="N10">
      <text>
        <t xml:space="preserve">preenchimento automático</t>
      </text>
    </comment>
    <comment authorId="0" ref="O10">
      <text>
        <t xml:space="preserve">preenchimento automático
</t>
      </text>
    </comment>
    <comment authorId="0" ref="P10">
      <text>
        <t xml:space="preserve">preenchimento automático</t>
      </text>
    </comment>
    <comment authorId="0" ref="Q10">
      <text>
        <t xml:space="preserve">preenchimento automático</t>
      </text>
    </comment>
    <comment authorId="0" ref="R10">
      <text>
        <t xml:space="preserve">preenchimento automático</t>
      </text>
    </comment>
    <comment authorId="0" ref="S10">
      <text>
        <t xml:space="preserve">preenchimento automático</t>
      </text>
    </comment>
    <comment authorId="0" ref="T10">
      <text>
        <t xml:space="preserve">preenchimento automático</t>
      </text>
    </comment>
    <comment authorId="0" ref="U10">
      <text>
        <t xml:space="preserve">preenchimento automático</t>
      </text>
    </comment>
    <comment authorId="0" ref="V10">
      <text>
        <t xml:space="preserve">preenchimento automático</t>
      </text>
    </comment>
    <comment authorId="0" ref="W10">
      <text>
        <t xml:space="preserve">preenchimento automático</t>
      </text>
    </comment>
    <comment authorId="0" ref="X10">
      <text>
        <t xml:space="preserve">preenchimento automático
</t>
      </text>
    </comment>
    <comment authorId="0" ref="Y10">
      <text>
        <t xml:space="preserve">preenchimento automático</t>
      </text>
    </comment>
    <comment authorId="0" ref="Z10">
      <text>
        <t xml:space="preserve">preenchimento automático</t>
      </text>
    </comment>
    <comment authorId="0" ref="AA10">
      <text>
        <t xml:space="preserve">preenchimento automático</t>
      </text>
    </comment>
    <comment authorId="0" ref="AB10">
      <text>
        <t xml:space="preserve">preenchimento automático</t>
      </text>
    </comment>
    <comment authorId="0" ref="AC10">
      <text>
        <t xml:space="preserve">preenchimento automático</t>
      </text>
    </comment>
    <comment authorId="0" ref="AD10">
      <text>
        <t xml:space="preserve">preenchimento automático</t>
      </text>
    </comment>
    <comment authorId="0" ref="AE10">
      <text>
        <t xml:space="preserve">preenchimento automático</t>
      </text>
    </comment>
    <comment authorId="0" ref="AF10">
      <text>
        <t xml:space="preserve">preenchimento automático</t>
      </text>
    </comment>
    <comment authorId="0" ref="AG10">
      <text>
        <t xml:space="preserve">preenchimento automático</t>
      </text>
    </comment>
    <comment authorId="0" ref="AH10">
      <text>
        <t xml:space="preserve">preenchimento automático</t>
      </text>
    </comment>
    <comment authorId="0" ref="AK11">
      <text>
        <t xml:space="preserve">Alunos que para a realização desta atividade não consigam fazer com autonomia</t>
      </text>
    </comment>
    <comment authorId="0" ref="B13">
      <text>
        <t xml:space="preserve">Alunos que para a realização desta atividade não consigam fazer com autonomia</t>
      </text>
    </comment>
    <comment authorId="0" ref="D25">
      <text>
        <t xml:space="preserve">preenchimento automático</t>
      </text>
    </comment>
    <comment authorId="0" ref="E25">
      <text>
        <t xml:space="preserve">preenchimento automático</t>
      </text>
    </comment>
    <comment authorId="0" ref="F25">
      <text>
        <t xml:space="preserve">preenchimento automático
</t>
      </text>
    </comment>
    <comment authorId="0" ref="G25">
      <text>
        <t xml:space="preserve">preenchimento automático</t>
      </text>
    </comment>
    <comment authorId="0" ref="H25">
      <text>
        <t xml:space="preserve">preenchimento automático</t>
      </text>
    </comment>
    <comment authorId="0" ref="I25">
      <text>
        <t xml:space="preserve">preenchimento automático</t>
      </text>
    </comment>
    <comment authorId="0" ref="J25">
      <text>
        <t xml:space="preserve">preenchimento automático</t>
      </text>
    </comment>
    <comment authorId="0" ref="K25">
      <text>
        <t xml:space="preserve">preenchimento automático</t>
      </text>
    </comment>
    <comment authorId="0" ref="L25">
      <text>
        <t xml:space="preserve">preenchimento automático</t>
      </text>
    </comment>
    <comment authorId="0" ref="M25">
      <text>
        <t xml:space="preserve">preenchimento automático</t>
      </text>
    </comment>
    <comment authorId="0" ref="N25">
      <text>
        <t xml:space="preserve">preenchimento automático</t>
      </text>
    </comment>
    <comment authorId="0" ref="O25">
      <text>
        <t xml:space="preserve">preenchimento automático
</t>
      </text>
    </comment>
    <comment authorId="0" ref="P25">
      <text>
        <t xml:space="preserve">preenchimento automático</t>
      </text>
    </comment>
    <comment authorId="0" ref="Q25">
      <text>
        <t xml:space="preserve">preenchimento automático</t>
      </text>
    </comment>
    <comment authorId="0" ref="R25">
      <text>
        <t xml:space="preserve">preenchimento automático</t>
      </text>
    </comment>
    <comment authorId="0" ref="S25">
      <text>
        <t xml:space="preserve">preenchimento automático</t>
      </text>
    </comment>
    <comment authorId="0" ref="T25">
      <text>
        <t xml:space="preserve">preenchimento automático</t>
      </text>
    </comment>
    <comment authorId="0" ref="U25">
      <text>
        <t xml:space="preserve">preenchimento automático</t>
      </text>
    </comment>
    <comment authorId="0" ref="V25">
      <text>
        <t xml:space="preserve">preenchimento automático</t>
      </text>
    </comment>
    <comment authorId="0" ref="W25">
      <text>
        <t xml:space="preserve">preenchimento automático</t>
      </text>
    </comment>
    <comment authorId="0" ref="X25">
      <text>
        <t xml:space="preserve">preenchimento automático
</t>
      </text>
    </comment>
    <comment authorId="0" ref="Y25">
      <text>
        <t xml:space="preserve">preenchimento automático</t>
      </text>
    </comment>
    <comment authorId="0" ref="Z25">
      <text>
        <t xml:space="preserve">preenchimento automático</t>
      </text>
    </comment>
    <comment authorId="0" ref="AA25">
      <text>
        <t xml:space="preserve">preenchimento automático</t>
      </text>
    </comment>
    <comment authorId="0" ref="AB25">
      <text>
        <t xml:space="preserve">preenchimento automático</t>
      </text>
    </comment>
    <comment authorId="0" ref="AC25">
      <text>
        <t xml:space="preserve">preenchimento automático</t>
      </text>
    </comment>
    <comment authorId="0" ref="AD25">
      <text>
        <t xml:space="preserve">preenchimento automático</t>
      </text>
    </comment>
    <comment authorId="0" ref="AE25">
      <text>
        <t xml:space="preserve">preenchimento automático</t>
      </text>
    </comment>
    <comment authorId="0" ref="AF25">
      <text>
        <t xml:space="preserve">preenchimento automático</t>
      </text>
    </comment>
    <comment authorId="0" ref="AG25">
      <text>
        <t xml:space="preserve">preenchimento automático</t>
      </text>
    </comment>
    <comment authorId="0" ref="AH25">
      <text>
        <t xml:space="preserve">preenchimento automático</t>
      </text>
    </comment>
    <comment authorId="0" ref="B28">
      <text>
        <t xml:space="preserve">Alunos que para a realização desta atividade não consigam fazer com autonomia</t>
      </text>
    </comment>
    <comment authorId="0" ref="AK60">
      <text>
        <t xml:space="preserve">Alunos que para a realização desta atividade não consigam fazer com autonomia</t>
      </text>
    </comment>
  </commentList>
</comments>
</file>

<file path=xl/sharedStrings.xml><?xml version="1.0" encoding="utf-8"?>
<sst xmlns="http://schemas.openxmlformats.org/spreadsheetml/2006/main" count="3200" uniqueCount="311">
  <si>
    <t>Monitorização- Registo de Presenças 2020/2021</t>
  </si>
  <si>
    <t>Nome do Agrupamento de Escolas/ Escola não Agrupada/CÓDIGO GEPE/ CÓDIGO UO</t>
  </si>
  <si>
    <t>CÓDIGO DGAE</t>
  </si>
  <si>
    <t>Coordenação Local do Desporto Escolar</t>
  </si>
  <si>
    <t>Canoagem, Vela e Surf</t>
  </si>
  <si>
    <t>Relatório Mensal</t>
  </si>
  <si>
    <t>Escolas de Vagos GEPE 118971 UO 161070</t>
  </si>
  <si>
    <t>CLDE Aveiro</t>
  </si>
  <si>
    <t>canoagem, remo, surfing e vela</t>
  </si>
  <si>
    <t>ATIVIDADE PONTUAL</t>
  </si>
  <si>
    <t>REGISTO DE ATIVIDADES</t>
  </si>
  <si>
    <t>dia</t>
  </si>
  <si>
    <t>setembro</t>
  </si>
  <si>
    <t>Nº total de alunos</t>
  </si>
  <si>
    <t>Alunos</t>
  </si>
  <si>
    <t>\6</t>
  </si>
  <si>
    <t>\7</t>
  </si>
  <si>
    <t>Total de raparigas</t>
  </si>
  <si>
    <t>Total de rapazes</t>
  </si>
  <si>
    <t>Nº de alunos com limitações funcionais</t>
  </si>
  <si>
    <t>Nº alunos dinamizadores (TAGD, TD, …)</t>
  </si>
  <si>
    <t>Nº professores dinamizadores</t>
  </si>
  <si>
    <t>Professores</t>
  </si>
  <si>
    <t>Nº Professores acompanhantes</t>
  </si>
  <si>
    <t>Alunos de 1º ciclo</t>
  </si>
  <si>
    <t>Nível de ensino</t>
  </si>
  <si>
    <t>Nº professores acompanhantes</t>
  </si>
  <si>
    <t>Alunos de 2º ciclo</t>
  </si>
  <si>
    <t>3º ciclo</t>
  </si>
  <si>
    <t>Alunos de 3º ciclo</t>
  </si>
  <si>
    <t>Origem dos alunos</t>
  </si>
  <si>
    <t>Sede</t>
  </si>
  <si>
    <t>Alunos do ensino secundário</t>
  </si>
  <si>
    <t>Âmbito da Atividade</t>
  </si>
  <si>
    <t>Currículo Ed. Fís.</t>
  </si>
  <si>
    <t>Alunos do Ensino Profissional</t>
  </si>
  <si>
    <t>Turno</t>
  </si>
  <si>
    <t>Manhã</t>
  </si>
  <si>
    <t>Tarde</t>
  </si>
  <si>
    <t>Vários níveis de ensino</t>
  </si>
  <si>
    <t>Modalidade</t>
  </si>
  <si>
    <t>canoagem</t>
  </si>
  <si>
    <t>Nº sessões</t>
  </si>
  <si>
    <t>Atividade realizada em período de interrupção letiva</t>
  </si>
  <si>
    <t>Não</t>
  </si>
  <si>
    <t>Agrupamento Sede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</si>
  <si>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</si>
  <si>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t>Outro Agrupamento</t>
  </si>
  <si>
    <t>Agrupamento Sede e Outro</t>
  </si>
  <si>
    <t>ATIVIDADE REGULAR</t>
  </si>
  <si>
    <t>Visita de Estudo</t>
  </si>
  <si>
    <t>Âmbito da atividade</t>
  </si>
  <si>
    <t>Curso Profissional</t>
  </si>
  <si>
    <t>Currículo de Ed. Física</t>
  </si>
  <si>
    <t>Flexibilidade Curricular</t>
  </si>
  <si>
    <t>1º ciclo</t>
  </si>
  <si>
    <t>Ação Formação</t>
  </si>
  <si>
    <t xml:space="preserve">Origem dos alunos </t>
  </si>
  <si>
    <t>Tutoria</t>
  </si>
  <si>
    <t>remo, surfing e vela</t>
  </si>
  <si>
    <t>Outro</t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</si>
  <si>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</si>
  <si>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Turno da manhã</t>
  </si>
  <si>
    <t>Nome dos Professores</t>
  </si>
  <si>
    <t>Professores do CFD que desenvolveram a atividade</t>
  </si>
  <si>
    <t>Turno da tarde</t>
  </si>
  <si>
    <t>Paulo Branco</t>
  </si>
  <si>
    <t>x</t>
  </si>
  <si>
    <t>Todo o dia</t>
  </si>
  <si>
    <t>Paulo Pires</t>
  </si>
  <si>
    <t>atletismo</t>
  </si>
  <si>
    <t>Modalidades</t>
  </si>
  <si>
    <t>Paulo Neta</t>
  </si>
  <si>
    <t>X</t>
  </si>
  <si>
    <t>natação</t>
  </si>
  <si>
    <t>Manuel Nogueira</t>
  </si>
  <si>
    <t>golfe</t>
  </si>
  <si>
    <t>Ana santos</t>
  </si>
  <si>
    <t>remo</t>
  </si>
  <si>
    <t>surfing</t>
  </si>
  <si>
    <t>vela</t>
  </si>
  <si>
    <t>canoagem e remo</t>
  </si>
  <si>
    <t>canoagem e surfing</t>
  </si>
  <si>
    <t>canoagem e vela</t>
  </si>
  <si>
    <t>remo e surfing</t>
  </si>
  <si>
    <t>remo e vela</t>
  </si>
  <si>
    <t>surfing e vela</t>
  </si>
  <si>
    <t>canoagem, remo e surfing</t>
  </si>
  <si>
    <t>canoagem, remo e vela</t>
  </si>
  <si>
    <t>Nº alunos/sessão</t>
  </si>
  <si>
    <t>Nº professores dinamizadores/ sessão</t>
  </si>
  <si>
    <t>Vários nívies de ensino</t>
  </si>
  <si>
    <t>Nº total de professores (CFD+GE)</t>
  </si>
  <si>
    <t>Nº de professores do CFD</t>
  </si>
  <si>
    <t>Nº de sessões</t>
  </si>
  <si>
    <t>Nº alunos/ sessão</t>
  </si>
  <si>
    <t>Nºtotal de professores/Sessão (CFD e GE)</t>
  </si>
  <si>
    <t>Nº total de professores de CFD/sessão</t>
  </si>
  <si>
    <t>Nº  total alunos/total de professores</t>
  </si>
  <si>
    <t>outubro</t>
  </si>
  <si>
    <t>2 4</t>
  </si>
  <si>
    <t>Secundário</t>
  </si>
  <si>
    <t>2º ciclo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</si>
  <si>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</si>
  <si>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t>0p</t>
  </si>
  <si>
    <t>Vários</t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</si>
  <si>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</si>
  <si>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Ana Santos</t>
  </si>
  <si>
    <t>Herlander Silva</t>
  </si>
  <si>
    <t>novembro</t>
  </si>
  <si>
    <t>2  7</t>
  </si>
  <si>
    <t xml:space="preserve"> 2  8 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</si>
  <si>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</si>
  <si>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</si>
  <si>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dezembro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</si>
  <si>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</si>
  <si>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</si>
  <si>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Pauilo Neta</t>
  </si>
  <si>
    <t>janeiro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</si>
  <si>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</si>
  <si>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</si>
  <si>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set</t>
  </si>
  <si>
    <t>out</t>
  </si>
  <si>
    <t>nov</t>
  </si>
  <si>
    <t>dez</t>
  </si>
  <si>
    <t>jan</t>
  </si>
  <si>
    <t>Total</t>
  </si>
  <si>
    <t xml:space="preserve">fevereiro 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</si>
  <si>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</si>
  <si>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</si>
  <si>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Paulo Brancoi</t>
  </si>
  <si>
    <t>PauloPires</t>
  </si>
  <si>
    <t>março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</si>
  <si>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</si>
  <si>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</si>
  <si>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abril</t>
  </si>
  <si>
    <t>o</t>
  </si>
  <si>
    <t>Flexib. Curricular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</si>
  <si>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</si>
  <si>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</si>
  <si>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Pulo Branco</t>
  </si>
  <si>
    <t>PauloNeta</t>
  </si>
  <si>
    <t>maio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</si>
  <si>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</si>
  <si>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</si>
  <si>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Paylo Neta</t>
  </si>
  <si>
    <t>junho</t>
  </si>
  <si>
    <t>V. Estudo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</si>
  <si>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</si>
  <si>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</si>
  <si>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fev</t>
  </si>
  <si>
    <t>mar</t>
  </si>
  <si>
    <t>abr</t>
  </si>
  <si>
    <t>mai</t>
  </si>
  <si>
    <t>jun</t>
  </si>
  <si>
    <t>julho</t>
  </si>
  <si>
    <t>Sim</t>
  </si>
  <si>
    <r>
      <rPr>
        <rFont val="Calibri"/>
        <b/>
        <color theme="1"/>
        <sz val="10.0"/>
      </rPr>
      <t>Observações:</t>
    </r>
    <r>
      <rPr>
        <rFont val="Calibri"/>
        <color theme="1"/>
        <sz val="10.0"/>
      </rPr>
      <t xml:space="preserve">                                            (Ex: Especificar atividades no âmbito do apoio às competições oficiais do Desporto Escolar)</t>
    </r>
  </si>
  <si>
    <r>
      <rPr>
        <rFont val="Calibri"/>
        <color theme="1"/>
        <sz val="10.0"/>
      </rPr>
      <t>Nº total de professores (</t>
    </r>
    <r>
      <rPr>
        <rFont val="Calibri"/>
        <b/>
        <color theme="1"/>
        <sz val="10.0"/>
      </rPr>
      <t>CFD+GE</t>
    </r>
    <r>
      <rPr>
        <rFont val="Calibri"/>
        <color theme="1"/>
        <sz val="10.0"/>
      </rPr>
      <t>)</t>
    </r>
  </si>
  <si>
    <t>jul</t>
  </si>
  <si>
    <t xml:space="preserve">   </t>
  </si>
  <si>
    <t>AÇÃO DE FORMAÇÃO</t>
  </si>
  <si>
    <t>Nome da Ação</t>
  </si>
  <si>
    <t>Local de realização</t>
  </si>
  <si>
    <t>Identificação dos formadores</t>
  </si>
  <si>
    <t>Nº total de horas</t>
  </si>
  <si>
    <t>Regime de Formação</t>
  </si>
  <si>
    <t>Distribuição por Género</t>
  </si>
  <si>
    <t>feminino</t>
  </si>
  <si>
    <t>masculino</t>
  </si>
  <si>
    <t>Número total de formandos</t>
  </si>
  <si>
    <t>Grupos de recrutamento</t>
  </si>
  <si>
    <t>outros (especificar)</t>
  </si>
  <si>
    <t>Escola Sede, GEPE, UO</t>
  </si>
  <si>
    <t>GEPE</t>
  </si>
  <si>
    <t>UO</t>
  </si>
  <si>
    <t>Escolas D. Maria II, Braga GEPE 303900 UO 150990</t>
  </si>
  <si>
    <t>Escolas Gonçalo Sampaio, Póvoa de Lanhoso GEPE 309979 UO 150320</t>
  </si>
  <si>
    <t>Escolas de Vila Verde GEPE 313507  UO 151774</t>
  </si>
  <si>
    <t>Profissional</t>
  </si>
  <si>
    <t>Escolas de Vale de Ovil, Baião GEPE 1302721 UO 150216</t>
  </si>
  <si>
    <t>Escolas À Beira Douro, Gondomar GEPE 1304679 UO 151105</t>
  </si>
  <si>
    <t>Escolas da Maia GEPE 1306608 UO 152020</t>
  </si>
  <si>
    <t>Escolas n.º 1 de Marco de Canaveses GEPE 1307248 UO 150745</t>
  </si>
  <si>
    <t>Escolas Professor Óscar Lopes, Matosinhos GEPE 1308100 UO 152122</t>
  </si>
  <si>
    <t>Escolas de Paredes GEPE 1310500 UO 151543</t>
  </si>
  <si>
    <t>Escola Secundária Rocha Peixoto, Póvoa de Varzim GEPE 1313003 UO 402680</t>
  </si>
  <si>
    <t>Escolas Frei João de Vila do Conde, Vila do Conde GEPE 1316517 UO 152389</t>
  </si>
  <si>
    <t>Escolas Diogo de Macedo, Vila Nova de Gaia GEPE 1317341 UO 152420</t>
  </si>
  <si>
    <t>Escolas Sidónio Pais, Caminha GEPE  1602097 UO 152596</t>
  </si>
  <si>
    <t>Escolas de Arcozelo, Ponte de Lima GEPE 1607085 UO 152640</t>
  </si>
  <si>
    <t>Escolas de Monserrate, Viana do Castelo GEPE 1609311  UO 150381</t>
  </si>
  <si>
    <t>Escolas de Santa Maria Maior, Viana do Castelo GEPE 1609486 UO 151567</t>
  </si>
  <si>
    <t>Escolas Rio Arade, Lagoa GEPE 151567 UO 145130</t>
  </si>
  <si>
    <t>Escolas Gil Eanes, Lagos GEPE 807773 UO 145427</t>
  </si>
  <si>
    <t>presencial</t>
  </si>
  <si>
    <t>regime de formação</t>
  </si>
  <si>
    <t>Escolas Júlio Dantas, Lagos GEPE 807981 UO 145415</t>
  </si>
  <si>
    <t>online</t>
  </si>
  <si>
    <t>Escolas Dr. Francisco Fernandes Lopes, Olhão GEPE 810178 UO 145543</t>
  </si>
  <si>
    <t>presencial e online</t>
  </si>
  <si>
    <t>Escolas de Bemposta, Portimão GEPE 811000 UO 145531</t>
  </si>
  <si>
    <t>Escolas Poeta António Aleixo, Portimão GEPE 811670 UO 145476</t>
  </si>
  <si>
    <t>Escolas Silves Sul GEPE 813354 UO 145269</t>
  </si>
  <si>
    <t>Escolas D. Manuel I, Tavira GEPE 814995 UO 145324</t>
  </si>
  <si>
    <t>Escolas de Vila Real de Santo António GEPE 816980 UO 145348</t>
  </si>
  <si>
    <t>Escolas de Albufeira Poente, Albufeira GEPE 145324 UO 145014</t>
  </si>
  <si>
    <t>Escolas Tenente Coronel Adão Carrapatoso, Vila Nova de Foz Côa GEPE 914907 UO 151269</t>
  </si>
  <si>
    <t>Escolas Morgado de Mateus, Vila Real GEPE 1714970 UO 152857</t>
  </si>
  <si>
    <t>Escolas Águeda Sul GEPE 101615 UO 161962</t>
  </si>
  <si>
    <t>Escolas José Estêvão, Aveiro GEPE 105783 UO 160957</t>
  </si>
  <si>
    <t>Escolas de Gafanha da Nazaré, Ílhavo GEPE 110395 UO 160982</t>
  </si>
  <si>
    <t>Escolas de Mortágua GEPE 1808049 UO 161743</t>
  </si>
  <si>
    <t>Escolas Viseu Norte GEPE 1823962 UO 160635</t>
  </si>
  <si>
    <t>Escolas Dr. Manuel Laranjeira, Espinho GEPE 107083 UO 151361</t>
  </si>
  <si>
    <t>Escolas de Ovar Sul GEPE 115490 UO 161950</t>
  </si>
  <si>
    <t>Escolas Lima-de-Faria, Cantanhede GEPE 602804 UO 160180</t>
  </si>
  <si>
    <t>Escolas Coimbra Oeste GEPE 603582 UO 161986</t>
  </si>
  <si>
    <t>Escola Secundária Dr. Joaquim de Carvalho, Figueira da Foz GEPE 605462 UO 401470</t>
  </si>
  <si>
    <t>Escolas de Mira GEPE 608447 UO 160209</t>
  </si>
  <si>
    <t>Escolas de Montemor-o-Velho GEPE 610991 UO 161433</t>
  </si>
  <si>
    <t>Escolas de Tábua GEPE 616943 UO 161482</t>
  </si>
  <si>
    <t>Escolas de Vila Velha de Ródão GEPE 511471 UO 160787</t>
  </si>
  <si>
    <t>Escolas Afonso de Albuquerque, Guarda GEPE 907334 UO 161512</t>
  </si>
  <si>
    <t>Escolas São Martinho do Porto, Alcobaça GEPE 1001951 UO 171438</t>
  </si>
  <si>
    <t>Escolas da Nazaré GEPE 1011933 UO 170306</t>
  </si>
  <si>
    <t>Escolas Josefa de Óbidos, Óbidos GEPE 1012003 UO 171335</t>
  </si>
  <si>
    <t>Escolas D. Luís de Ataíde, Peniche GEPE 1014390 UO 120297</t>
  </si>
  <si>
    <t>Escola Secundária de Peniche GEPE 1014481 UO 402497</t>
  </si>
  <si>
    <t>Escola Secundária José Saramago, Mafra GEPE 1109859 UO 400580</t>
  </si>
  <si>
    <t>Escolas Sá da Bandeira, Santarém GEPE 1416367 UO 170562</t>
  </si>
  <si>
    <t>Escolas Nuno de Santa Maria, Tomar GEPE 1418344 UO 171207</t>
  </si>
  <si>
    <t>Escolas de Vila Nova da Barquinha GEPE 1420382 UO 170392</t>
  </si>
  <si>
    <t>Escolas Ibn Mucana, Cascais GEPE 1105403 UO 170677</t>
  </si>
  <si>
    <t>Escolas de Carcavelos, Cascais GEPE 1105612 UO 172250</t>
  </si>
  <si>
    <t>Escolas Rainha D. Leonor, Lisboa GEPE 1106454 UO 171748</t>
  </si>
  <si>
    <t>Escolas de Portela e Moscavide, Loures GEPE 1107993 UO 171141</t>
  </si>
  <si>
    <t>Escolas de São Bruno, Oeiras GEPE 1110309 UO 171475</t>
  </si>
  <si>
    <t>Escolas do Algueirão, Sintra GEPE 1111592 UO 171591</t>
  </si>
  <si>
    <t>Escolas da Caparica, Almada GEPE 1503427 UO 170926</t>
  </si>
  <si>
    <t>Escolas de Casquilhos, Barreiro GEPE 1504144 UO 170884</t>
  </si>
  <si>
    <t>Escolas Augusto Cabrita, Barreiro GEPE 1504448 UO 170628</t>
  </si>
  <si>
    <t>Escolas Fragata do Tejo, Moita GEPE 1506687 UO 171300</t>
  </si>
  <si>
    <t>Escolas Michel Giacometti, Sesimbra GEPE 1511640 UO 170823</t>
  </si>
  <si>
    <t>Escolas Luísa Todi, Setúbal GEPE 1512623 UO 171256</t>
  </si>
  <si>
    <t>Escolas Sebastião da Gama, Setúbal GEPE 1512728 UO 171025</t>
  </si>
  <si>
    <t>Escolas de Mourão GEPE 708504 UO 135161</t>
  </si>
  <si>
    <t>Escolas de Ponte de Sor GEPE 1213791 UO 135653</t>
  </si>
  <si>
    <t>Escolas de Avis GEPE 1203036 UO 135203</t>
  </si>
  <si>
    <t>Escolas de Mértola GEPE 209872 UO 135616</t>
  </si>
  <si>
    <t>Escolas de Moura GEPE 210956 UO 135471</t>
  </si>
  <si>
    <t>Escolas de Odemira GEPE 211349 UO 135434</t>
  </si>
  <si>
    <t>Escolas de Sines GEPE 1513632 UO 135628</t>
  </si>
  <si>
    <r>
      <rPr>
        <rFont val="Arial"/>
        <b/>
        <color theme="1"/>
        <sz val="16.0"/>
      </rPr>
      <t xml:space="preserve">                                                   </t>
    </r>
    <r>
      <rPr>
        <rFont val="Calibri"/>
        <b/>
        <color theme="1"/>
        <sz val="16.0"/>
        <u/>
      </rPr>
      <t>ANO LETIVO 2020/2021</t>
    </r>
  </si>
  <si>
    <t>NOMES</t>
  </si>
  <si>
    <t>PERFIL</t>
  </si>
  <si>
    <t>ESTRUTURA</t>
  </si>
  <si>
    <t>FUNÇÃO</t>
  </si>
  <si>
    <t>Carlos Alberto Peixoto Dias</t>
  </si>
  <si>
    <t>CLDE</t>
  </si>
  <si>
    <t>CRDE NORTE</t>
  </si>
  <si>
    <t>CLDE - Braga</t>
  </si>
  <si>
    <t>Carla Marina Esteves</t>
  </si>
  <si>
    <t>CLDE - Bragança e Côa</t>
  </si>
  <si>
    <t>João Paulo Gomes Correia Martins</t>
  </si>
  <si>
    <t>CLDE - Entre Douro e Vouga</t>
  </si>
  <si>
    <t>Alice Portocarrero</t>
  </si>
  <si>
    <t>CLDE - Porto</t>
  </si>
  <si>
    <t>Pedro Nuno Bastos Bessa Menezes</t>
  </si>
  <si>
    <t>CLDE - Tâmega</t>
  </si>
  <si>
    <t>Paulo Alexandre Cruz Fernandes</t>
  </si>
  <si>
    <t>CLDE - Viana do Castelo</t>
  </si>
  <si>
    <t>Pedro Granja</t>
  </si>
  <si>
    <t>CLDE - Vila Real e Douro</t>
  </si>
  <si>
    <t>José Guilherme Ferreira Pinto Basto</t>
  </si>
  <si>
    <t>CRDE CENTRO</t>
  </si>
  <si>
    <t>Luís Miguel Varela Aires Vaz Moreira</t>
  </si>
  <si>
    <t>CLDE Castelo Branco</t>
  </si>
  <si>
    <t>Andreia Raquel dos Santos Costa</t>
  </si>
  <si>
    <t>CLDE Coimbra</t>
  </si>
  <si>
    <t>Marco André Martins Araújo</t>
  </si>
  <si>
    <t>CLDE Guarda</t>
  </si>
  <si>
    <t>Marco Alexandre Gordalina de Sousa Violante</t>
  </si>
  <si>
    <t>CLDE Leiria</t>
  </si>
  <si>
    <t>Ramiro da Cruz Loureiro</t>
  </si>
  <si>
    <t>CLDE Viseu</t>
  </si>
  <si>
    <t xml:space="preserve">Aurélio Oliveira </t>
  </si>
  <si>
    <t>CRDE LVT</t>
  </si>
  <si>
    <t>CLDE Amadora-Cascais-Oeiras</t>
  </si>
  <si>
    <t>Ana Cabral</t>
  </si>
  <si>
    <t xml:space="preserve">CLDE Lisboa Cidade </t>
  </si>
  <si>
    <t xml:space="preserve">Ana Lima </t>
  </si>
  <si>
    <t>CLDE Lezíria e Médio Tejo</t>
  </si>
  <si>
    <t xml:space="preserve">Helena Coimbra </t>
  </si>
  <si>
    <t>CLDE Loures Odivelas e VilaFranca Xira</t>
  </si>
  <si>
    <t>Augusto Aniceto</t>
  </si>
  <si>
    <t>CLDE Oeste</t>
  </si>
  <si>
    <t xml:space="preserve">José Rocha </t>
  </si>
  <si>
    <t>CLDE Peninsula de Setúbal</t>
  </si>
  <si>
    <t xml:space="preserve">Paulo Sanches </t>
  </si>
  <si>
    <t>CLDE Sintra</t>
  </si>
  <si>
    <t>Francisco Chouriço</t>
  </si>
  <si>
    <t>CRDE Alentejo</t>
  </si>
  <si>
    <t>CLDE Alentejo Central</t>
  </si>
  <si>
    <t>Pedro Cravo</t>
  </si>
  <si>
    <t xml:space="preserve">CLDE Alto Alentejo </t>
  </si>
  <si>
    <t>Nuno Mamede</t>
  </si>
  <si>
    <t>CLDE Baixo Alentejo e Alentejo Litoral</t>
  </si>
  <si>
    <t>Rui Jorge Rodrigues Martins</t>
  </si>
  <si>
    <t>Regional</t>
  </si>
  <si>
    <t>CRDE Algarve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</si>
</sst>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1">
    <font>
      <sz val="11.0"/>
      <color theme="1"/>
      <name val="Calibri"/>
    </font>
    <font>
      <b/>
      <sz val="18.0"/>
      <color theme="1"/>
      <name val="Calibri"/>
    </font>
    <font/>
    <font>
      <sz val="8.0"/>
      <color theme="1"/>
      <name val="Arial"/>
    </font>
    <font>
      <b/>
      <sz val="11.0"/>
      <color theme="1"/>
      <name val="Calibri"/>
    </font>
    <font>
      <b/>
      <sz val="12.0"/>
      <color theme="1"/>
      <name val="Calibri"/>
    </font>
    <font>
      <b/>
      <sz val="20.0"/>
      <color theme="1"/>
      <name val="Calibri"/>
    </font>
    <font>
      <sz val="10.0"/>
      <color theme="1"/>
      <name val="Calibri"/>
    </font>
    <font>
      <b/>
      <sz val="6.0"/>
      <color theme="1"/>
      <name val="Calibri"/>
    </font>
    <font>
      <b/>
      <sz val="14.0"/>
      <color theme="1"/>
      <name val="Calibri"/>
    </font>
    <font>
      <sz val="8.0"/>
      <color theme="1"/>
      <name val="Calibri"/>
    </font>
    <font>
      <sz val="7.0"/>
      <color theme="1"/>
      <name val="Calibri"/>
    </font>
    <font>
      <b/>
      <sz val="10.0"/>
      <color theme="1"/>
      <name val="Calibri"/>
    </font>
    <font>
      <sz val="6.0"/>
      <color theme="1"/>
      <name val="Calibri"/>
    </font>
    <font>
      <sz val="10.0"/>
      <color theme="1"/>
      <name val="Arial"/>
    </font>
    <font>
      <sz val="16.0"/>
      <color theme="1"/>
      <name val="Arial"/>
    </font>
    <font>
      <b/>
      <sz val="16.0"/>
      <color theme="1"/>
      <name val="Arial"/>
    </font>
    <font>
      <b/>
      <sz val="16.0"/>
      <color rgb="FF000000"/>
      <name val="Arial"/>
    </font>
    <font>
      <sz val="16.0"/>
      <color rgb="FF000000"/>
      <name val="Arial"/>
    </font>
    <font>
      <b/>
      <sz val="16.0"/>
      <color rgb="FFFFFFFF"/>
      <name val="Arial"/>
    </font>
    <font>
      <sz val="11.0"/>
      <color theme="1"/>
      <name val="Arial"/>
    </font>
  </fonts>
  <fills count="1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BFBFBF"/>
        <bgColor rgb="FFBFBFBF"/>
      </patternFill>
    </fill>
    <fill>
      <patternFill patternType="solid">
        <fgColor rgb="FF92CDDC"/>
        <bgColor rgb="FF92CDDC"/>
      </patternFill>
    </fill>
    <fill>
      <patternFill patternType="solid">
        <fgColor rgb="FF8DB3E2"/>
        <bgColor rgb="FF8DB3E2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B8CCE4"/>
        <bgColor rgb="FFB8CCE4"/>
      </patternFill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339966"/>
        <bgColor rgb="FF339966"/>
      </patternFill>
    </fill>
    <fill>
      <patternFill patternType="solid">
        <fgColor rgb="FF993300"/>
        <bgColor rgb="FF993300"/>
      </patternFill>
    </fill>
    <fill>
      <patternFill patternType="solid">
        <fgColor rgb="FFFF6600"/>
        <bgColor rgb="FFFF6600"/>
      </patternFill>
    </fill>
  </fills>
  <borders count="127">
    <border/>
    <border>
      <left/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</border>
    <border>
      <left/>
      <right/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/>
      <right/>
      <bottom/>
    </border>
    <border>
      <left style="medium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left/>
      <right style="thin">
        <color rgb="FF000000"/>
      </right>
      <top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bottom/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</border>
    <border>
      <left/>
      <right style="medium">
        <color rgb="FF000000"/>
      </right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/>
    </border>
    <border>
      <left style="thin">
        <color rgb="FF000000"/>
      </left>
      <right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/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/>
      <right/>
      <top/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/>
    </border>
    <border>
      <left style="medium">
        <color rgb="FF000000"/>
      </left>
      <right/>
      <top style="medium">
        <color rgb="FF000000"/>
      </top>
    </border>
    <border>
      <left/>
      <top style="medium">
        <color rgb="FF000000"/>
      </top>
    </border>
    <border>
      <right/>
      <top style="medium">
        <color rgb="FF000000"/>
      </top>
    </border>
    <border>
      <left style="medium">
        <color rgb="FF000000"/>
      </left>
      <right/>
      <bottom style="thin">
        <color rgb="FF000000"/>
      </bottom>
    </border>
    <border>
      <left/>
      <bottom style="thin">
        <color rgb="FF000000"/>
      </bottom>
    </border>
    <border>
      <right/>
      <bottom style="thin">
        <color rgb="FF000000"/>
      </bottom>
    </border>
    <border>
      <left/>
      <right style="medium">
        <color rgb="FF000000"/>
      </right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94"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horizontal="left" vertical="center"/>
    </xf>
    <xf borderId="0" fillId="0" fontId="0" numFmtId="0" xfId="0" applyAlignment="1" applyFont="1">
      <alignment horizontal="center" vertical="center"/>
    </xf>
    <xf borderId="1" fillId="2" fontId="0" numFmtId="0" xfId="0" applyAlignment="1" applyBorder="1" applyFill="1" applyFont="1">
      <alignment horizontal="center" vertical="center"/>
    </xf>
    <xf borderId="2" fillId="3" fontId="1" numFmtId="0" xfId="0" applyAlignment="1" applyBorder="1" applyFill="1" applyFont="1">
      <alignment horizontal="center" vertical="center"/>
    </xf>
    <xf borderId="3" fillId="0" fontId="2" numFmtId="0" xfId="0" applyBorder="1" applyFont="1"/>
    <xf borderId="4" fillId="0" fontId="2" numFmtId="0" xfId="0" applyBorder="1" applyFont="1"/>
    <xf borderId="1" fillId="2" fontId="1" numFmtId="0" xfId="0" applyAlignment="1" applyBorder="1" applyFont="1">
      <alignment horizontal="center" vertical="center"/>
    </xf>
    <xf borderId="5" fillId="4" fontId="0" numFmtId="0" xfId="0" applyAlignment="1" applyBorder="1" applyFill="1" applyFont="1">
      <alignment horizontal="center" vertical="center"/>
    </xf>
    <xf borderId="6" fillId="0" fontId="2" numFmtId="0" xfId="0" applyBorder="1" applyFont="1"/>
    <xf borderId="7" fillId="0" fontId="2" numFmtId="0" xfId="0" applyBorder="1" applyFont="1"/>
    <xf borderId="0" fillId="0" fontId="3" numFmtId="0" xfId="0" applyAlignment="1" applyFont="1">
      <alignment shrinkToFit="0" vertical="center" wrapText="1"/>
    </xf>
    <xf borderId="8" fillId="4" fontId="4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shrinkToFit="0" vertical="center" wrapText="1"/>
    </xf>
    <xf borderId="5" fillId="0" fontId="0" numFmtId="0" xfId="0" applyAlignment="1" applyBorder="1" applyFont="1">
      <alignment horizontal="center" vertical="center"/>
    </xf>
    <xf borderId="9" fillId="2" fontId="0" numFmtId="0" xfId="0" applyAlignment="1" applyBorder="1" applyFont="1">
      <alignment horizontal="center" vertical="center"/>
    </xf>
    <xf borderId="10" fillId="4" fontId="4" numFmtId="0" xfId="0" applyAlignment="1" applyBorder="1" applyFont="1">
      <alignment horizontal="center" vertical="center"/>
    </xf>
    <xf borderId="11" fillId="0" fontId="5" numFmtId="0" xfId="0" applyAlignment="1" applyBorder="1" applyFont="1">
      <alignment horizontal="center" shrinkToFit="0" vertical="center" wrapText="1"/>
    </xf>
    <xf borderId="5" fillId="4" fontId="6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vertical="center" wrapText="1"/>
    </xf>
    <xf borderId="12" fillId="2" fontId="7" numFmtId="0" xfId="0" applyAlignment="1" applyBorder="1" applyFont="1">
      <alignment horizontal="center" shrinkToFit="0" vertical="center" wrapText="1"/>
    </xf>
    <xf borderId="13" fillId="2" fontId="7" numFmtId="0" xfId="0" applyAlignment="1" applyBorder="1" applyFont="1">
      <alignment horizontal="left" shrinkToFit="0" vertical="center" wrapText="1"/>
    </xf>
    <xf borderId="14" fillId="4" fontId="7" numFmtId="0" xfId="0" applyAlignment="1" applyBorder="1" applyFont="1">
      <alignment horizontal="center" shrinkToFit="0" vertical="center" wrapText="1"/>
    </xf>
    <xf borderId="15" fillId="0" fontId="2" numFmtId="0" xfId="0" applyBorder="1" applyFont="1"/>
    <xf borderId="16" fillId="0" fontId="2" numFmtId="0" xfId="0" applyBorder="1" applyFont="1"/>
    <xf borderId="17" fillId="5" fontId="7" numFmtId="0" xfId="0" applyAlignment="1" applyBorder="1" applyFill="1" applyFont="1">
      <alignment horizontal="center" shrinkToFit="0" vertical="center" wrapText="1"/>
    </xf>
    <xf borderId="1" fillId="2" fontId="8" numFmtId="0" xfId="0" applyAlignment="1" applyBorder="1" applyFont="1">
      <alignment horizontal="center" shrinkToFit="0" vertical="center" wrapText="1"/>
    </xf>
    <xf borderId="18" fillId="2" fontId="7" numFmtId="0" xfId="0" applyAlignment="1" applyBorder="1" applyFont="1">
      <alignment horizontal="center" shrinkToFit="0" vertical="center" wrapText="1"/>
    </xf>
    <xf borderId="19" fillId="2" fontId="7" numFmtId="0" xfId="0" applyAlignment="1" applyBorder="1" applyFont="1">
      <alignment horizontal="left" shrinkToFit="0" vertical="center" wrapText="1"/>
    </xf>
    <xf borderId="20" fillId="0" fontId="2" numFmtId="0" xfId="0" applyBorder="1" applyFont="1"/>
    <xf borderId="21" fillId="2" fontId="9" numFmtId="0" xfId="0" applyAlignment="1" applyBorder="1" applyFont="1">
      <alignment horizontal="center" shrinkToFit="0" textRotation="90" vertical="center" wrapText="1"/>
    </xf>
    <xf borderId="22" fillId="6" fontId="7" numFmtId="0" xfId="0" applyAlignment="1" applyBorder="1" applyFill="1" applyFont="1">
      <alignment horizontal="left" shrinkToFit="0" vertical="center" wrapText="1"/>
    </xf>
    <xf borderId="23" fillId="0" fontId="2" numFmtId="0" xfId="0" applyBorder="1" applyFont="1"/>
    <xf borderId="24" fillId="7" fontId="10" numFmtId="0" xfId="0" applyAlignment="1" applyBorder="1" applyFill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25" fillId="0" fontId="2" numFmtId="0" xfId="0" applyBorder="1" applyFont="1"/>
    <xf borderId="5" fillId="6" fontId="7" numFmtId="0" xfId="0" applyAlignment="1" applyBorder="1" applyFont="1">
      <alignment horizontal="left" shrinkToFit="0" vertical="center" wrapText="1"/>
    </xf>
    <xf borderId="26" fillId="0" fontId="10" numFmtId="0" xfId="0" applyAlignment="1" applyBorder="1" applyFont="1">
      <alignment horizontal="center" shrinkToFit="0" vertical="center" wrapText="1"/>
    </xf>
    <xf borderId="27" fillId="2" fontId="7" numFmtId="0" xfId="0" applyAlignment="1" applyBorder="1" applyFont="1">
      <alignment horizontal="center" shrinkToFit="0" vertical="center" wrapText="1"/>
    </xf>
    <xf borderId="17" fillId="2" fontId="7" numFmtId="0" xfId="0" applyAlignment="1" applyBorder="1" applyFont="1">
      <alignment horizontal="left" shrinkToFit="0" vertical="center" wrapText="1"/>
    </xf>
    <xf borderId="28" fillId="0" fontId="2" numFmtId="0" xfId="0" applyBorder="1" applyFont="1"/>
    <xf borderId="19" fillId="0" fontId="10" numFmtId="0" xfId="0" applyAlignment="1" applyBorder="1" applyFont="1">
      <alignment horizontal="center" shrinkToFit="0" vertical="center" wrapText="1"/>
    </xf>
    <xf borderId="29" fillId="2" fontId="7" numFmtId="0" xfId="0" applyAlignment="1" applyBorder="1" applyFont="1">
      <alignment horizontal="center" shrinkToFit="0" vertical="center" wrapText="1"/>
    </xf>
    <xf borderId="24" fillId="2" fontId="7" numFmtId="0" xfId="0" applyAlignment="1" applyBorder="1" applyFont="1">
      <alignment horizontal="left" shrinkToFit="0" vertical="center" wrapText="1"/>
    </xf>
    <xf borderId="30" fillId="4" fontId="7" numFmtId="0" xfId="0" applyAlignment="1" applyBorder="1" applyFont="1">
      <alignment horizontal="center" shrinkToFit="0" vertical="center" wrapText="1"/>
    </xf>
    <xf borderId="31" fillId="2" fontId="7" numFmtId="0" xfId="0" applyAlignment="1" applyBorder="1" applyFont="1">
      <alignment horizontal="center" shrinkToFit="0" vertical="center" wrapText="1"/>
    </xf>
    <xf borderId="32" fillId="2" fontId="7" numFmtId="0" xfId="0" applyAlignment="1" applyBorder="1" applyFont="1">
      <alignment horizontal="left" shrinkToFit="0" vertical="center" wrapText="1"/>
    </xf>
    <xf borderId="33" fillId="0" fontId="2" numFmtId="0" xfId="0" applyBorder="1" applyFont="1"/>
    <xf borderId="34" fillId="0" fontId="10" numFmtId="0" xfId="0" applyAlignment="1" applyBorder="1" applyFont="1">
      <alignment horizontal="center" shrinkToFit="0" vertical="center" wrapText="1"/>
    </xf>
    <xf borderId="35" fillId="2" fontId="7" numFmtId="0" xfId="0" applyAlignment="1" applyBorder="1" applyFont="1">
      <alignment horizontal="center" shrinkToFit="0" vertical="center" wrapText="1"/>
    </xf>
    <xf borderId="36" fillId="2" fontId="7" numFmtId="0" xfId="0" applyAlignment="1" applyBorder="1" applyFont="1">
      <alignment horizontal="left" shrinkToFit="0" vertical="center" wrapText="1"/>
    </xf>
    <xf borderId="37" fillId="0" fontId="2" numFmtId="0" xfId="0" applyBorder="1" applyFont="1"/>
    <xf borderId="38" fillId="6" fontId="7" numFmtId="0" xfId="0" applyAlignment="1" applyBorder="1" applyFont="1">
      <alignment horizontal="left" shrinkToFit="0" vertical="center" wrapText="1"/>
    </xf>
    <xf borderId="39" fillId="0" fontId="2" numFmtId="0" xfId="0" applyBorder="1" applyFont="1"/>
    <xf borderId="40" fillId="0" fontId="2" numFmtId="0" xfId="0" applyBorder="1" applyFont="1"/>
    <xf borderId="41" fillId="8" fontId="7" numFmtId="0" xfId="0" applyAlignment="1" applyBorder="1" applyFill="1" applyFont="1">
      <alignment horizontal="left" shrinkToFit="0" vertical="center" wrapText="1"/>
    </xf>
    <xf borderId="42" fillId="0" fontId="2" numFmtId="0" xfId="0" applyBorder="1" applyFont="1"/>
    <xf borderId="5" fillId="8" fontId="11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center" shrinkToFit="0" vertical="center" wrapText="1"/>
    </xf>
    <xf borderId="5" fillId="0" fontId="5" numFmtId="0" xfId="0" applyAlignment="1" applyBorder="1" applyFont="1">
      <alignment horizontal="center" vertical="center"/>
    </xf>
    <xf borderId="19" fillId="0" fontId="5" numFmtId="0" xfId="0" applyAlignment="1" applyBorder="1" applyFont="1">
      <alignment vertical="center"/>
    </xf>
    <xf borderId="43" fillId="2" fontId="9" numFmtId="0" xfId="0" applyAlignment="1" applyBorder="1" applyFont="1">
      <alignment horizontal="center" textRotation="90" vertical="center"/>
    </xf>
    <xf borderId="44" fillId="6" fontId="7" numFmtId="0" xfId="0" applyAlignment="1" applyBorder="1" applyFont="1">
      <alignment horizontal="left" shrinkToFit="0" vertical="center" wrapText="1"/>
    </xf>
    <xf borderId="45" fillId="0" fontId="2" numFmtId="0" xfId="0" applyBorder="1" applyFont="1"/>
    <xf borderId="24" fillId="2" fontId="0" numFmtId="0" xfId="0" applyAlignment="1" applyBorder="1" applyFont="1">
      <alignment horizontal="left" vertical="center"/>
    </xf>
    <xf borderId="30" fillId="4" fontId="0" numFmtId="0" xfId="0" applyAlignment="1" applyBorder="1" applyFont="1">
      <alignment horizontal="center" shrinkToFit="0" vertical="center" wrapText="1"/>
    </xf>
    <xf borderId="46" fillId="0" fontId="2" numFmtId="0" xfId="0" applyBorder="1" applyFont="1"/>
    <xf borderId="19" fillId="2" fontId="0" numFmtId="0" xfId="0" applyAlignment="1" applyBorder="1" applyFont="1">
      <alignment horizontal="left" vertical="center"/>
    </xf>
    <xf borderId="32" fillId="2" fontId="0" numFmtId="0" xfId="0" applyAlignment="1" applyBorder="1" applyFont="1">
      <alignment horizontal="left" vertical="center"/>
    </xf>
    <xf borderId="5" fillId="6" fontId="7" numFmtId="0" xfId="0" applyAlignment="1" applyBorder="1" applyFont="1">
      <alignment horizontal="center" shrinkToFit="0" vertical="center" wrapText="1"/>
    </xf>
    <xf borderId="14" fillId="4" fontId="0" numFmtId="0" xfId="0" applyAlignment="1" applyBorder="1" applyFont="1">
      <alignment horizontal="center" shrinkToFit="0" vertical="center" wrapText="1"/>
    </xf>
    <xf borderId="5" fillId="4" fontId="12" numFmtId="0" xfId="0" applyAlignment="1" applyBorder="1" applyFont="1">
      <alignment horizontal="center" shrinkToFit="0" vertical="center" wrapText="1"/>
    </xf>
    <xf borderId="5" fillId="9" fontId="7" numFmtId="0" xfId="0" applyAlignment="1" applyBorder="1" applyFill="1" applyFont="1">
      <alignment horizontal="center" shrinkToFit="0" vertical="center" wrapText="1"/>
    </xf>
    <xf borderId="26" fillId="0" fontId="7" numFmtId="0" xfId="0" applyAlignment="1" applyBorder="1" applyFont="1">
      <alignment horizontal="center" shrinkToFit="0" vertical="center" wrapText="1"/>
    </xf>
    <xf borderId="19" fillId="0" fontId="7" numFmtId="0" xfId="0" applyAlignment="1" applyBorder="1" applyFont="1">
      <alignment horizontal="center" shrinkToFit="0" vertical="center" wrapText="1"/>
    </xf>
    <xf borderId="47" fillId="0" fontId="0" numFmtId="0" xfId="0" applyAlignment="1" applyBorder="1" applyFont="1">
      <alignment horizontal="center" vertical="center"/>
    </xf>
    <xf borderId="30" fillId="4" fontId="0" numFmtId="0" xfId="0" applyAlignment="1" applyBorder="1" applyFont="1">
      <alignment horizontal="center" vertical="center"/>
    </xf>
    <xf borderId="19" fillId="0" fontId="13" numFmtId="0" xfId="0" applyAlignment="1" applyBorder="1" applyFont="1">
      <alignment horizontal="center" shrinkToFit="0" vertical="center" wrapText="1"/>
    </xf>
    <xf borderId="18" fillId="0" fontId="0" numFmtId="0" xfId="0" applyAlignment="1" applyBorder="1" applyFont="1">
      <alignment horizontal="center" vertical="center"/>
    </xf>
    <xf borderId="1" fillId="2" fontId="13" numFmtId="0" xfId="0" applyAlignment="1" applyBorder="1" applyFont="1">
      <alignment horizontal="center" shrinkToFit="0" vertical="center" wrapText="1"/>
    </xf>
    <xf borderId="48" fillId="0" fontId="2" numFmtId="0" xfId="0" applyBorder="1" applyFont="1"/>
    <xf borderId="16" fillId="0" fontId="0" numFmtId="0" xfId="0" applyAlignment="1" applyBorder="1" applyFont="1">
      <alignment horizontal="left" vertical="center"/>
    </xf>
    <xf borderId="49" fillId="4" fontId="0" numFmtId="0" xfId="0" applyAlignment="1" applyBorder="1" applyFont="1">
      <alignment vertical="center"/>
    </xf>
    <xf borderId="29" fillId="8" fontId="7" numFmtId="0" xfId="0" applyAlignment="1" applyBorder="1" applyFont="1">
      <alignment horizontal="center" shrinkToFit="0" vertical="center" wrapText="1"/>
    </xf>
    <xf borderId="50" fillId="8" fontId="0" numFmtId="0" xfId="0" applyAlignment="1" applyBorder="1" applyFont="1">
      <alignment horizontal="left" shrinkToFit="0" vertical="center" wrapText="1"/>
    </xf>
    <xf borderId="27" fillId="8" fontId="7" numFmtId="0" xfId="0" applyAlignment="1" applyBorder="1" applyFont="1">
      <alignment horizontal="center" shrinkToFit="0" vertical="center" wrapText="1"/>
    </xf>
    <xf borderId="51" fillId="8" fontId="0" numFmtId="0" xfId="0" applyAlignment="1" applyBorder="1" applyFont="1">
      <alignment horizontal="left" shrinkToFit="0" vertical="center" wrapText="1"/>
    </xf>
    <xf borderId="1" fillId="2" fontId="0" numFmtId="0" xfId="0" applyAlignment="1" applyBorder="1" applyFont="1">
      <alignment shrinkToFit="0" vertical="center" wrapText="1"/>
    </xf>
    <xf borderId="1" fillId="2" fontId="7" numFmtId="0" xfId="0" applyAlignment="1" applyBorder="1" applyFont="1">
      <alignment horizontal="left" shrinkToFit="0" vertical="center" wrapText="1"/>
    </xf>
    <xf borderId="12" fillId="0" fontId="0" numFmtId="0" xfId="0" applyAlignment="1" applyBorder="1" applyFont="1">
      <alignment horizontal="center" vertical="center"/>
    </xf>
    <xf borderId="52" fillId="4" fontId="7" numFmtId="0" xfId="0" applyAlignment="1" applyBorder="1" applyFont="1">
      <alignment horizontal="center" shrinkToFit="0" vertical="center" wrapText="1"/>
    </xf>
    <xf borderId="53" fillId="0" fontId="2" numFmtId="0" xfId="0" applyBorder="1" applyFont="1"/>
    <xf borderId="27" fillId="0" fontId="0" numFmtId="0" xfId="0" applyAlignment="1" applyBorder="1" applyFont="1">
      <alignment horizontal="center" vertical="center"/>
    </xf>
    <xf borderId="54" fillId="0" fontId="2" numFmtId="0" xfId="0" applyBorder="1" applyFont="1"/>
    <xf borderId="1" fillId="2" fontId="7" numFmtId="0" xfId="0" applyAlignment="1" applyBorder="1" applyFont="1">
      <alignment horizontal="left" vertical="center"/>
    </xf>
    <xf borderId="55" fillId="0" fontId="0" numFmtId="0" xfId="0" applyAlignment="1" applyBorder="1" applyFont="1">
      <alignment horizontal="center" vertical="center"/>
    </xf>
    <xf borderId="14" fillId="4" fontId="0" numFmtId="0" xfId="0" applyAlignment="1" applyBorder="1" applyFont="1">
      <alignment horizontal="center" vertical="center"/>
    </xf>
    <xf borderId="56" fillId="2" fontId="7" numFmtId="1" xfId="0" applyAlignment="1" applyBorder="1" applyFont="1" applyNumberFormat="1">
      <alignment horizontal="center" shrinkToFit="0" vertical="center" wrapText="1"/>
    </xf>
    <xf borderId="57" fillId="2" fontId="7" numFmtId="0" xfId="0" applyAlignment="1" applyBorder="1" applyFont="1">
      <alignment horizontal="left" shrinkToFit="0" vertical="center" wrapText="1"/>
    </xf>
    <xf borderId="58" fillId="0" fontId="2" numFmtId="0" xfId="0" applyBorder="1" applyFont="1"/>
    <xf borderId="24" fillId="8" fontId="0" numFmtId="0" xfId="0" applyAlignment="1" applyBorder="1" applyFont="1">
      <alignment horizontal="center" vertical="center"/>
    </xf>
    <xf borderId="24" fillId="8" fontId="7" numFmtId="0" xfId="0" applyAlignment="1" applyBorder="1" applyFont="1">
      <alignment horizontal="left" shrinkToFit="0" vertical="center" wrapText="1"/>
    </xf>
    <xf borderId="19" fillId="8" fontId="0" numFmtId="0" xfId="0" applyAlignment="1" applyBorder="1" applyFont="1">
      <alignment horizontal="center" vertical="center"/>
    </xf>
    <xf borderId="19" fillId="8" fontId="0" numFmtId="0" xfId="0" applyAlignment="1" applyBorder="1" applyFont="1">
      <alignment horizontal="left" vertical="center"/>
    </xf>
    <xf borderId="59" fillId="2" fontId="0" numFmtId="0" xfId="0" applyAlignment="1" applyBorder="1" applyFont="1">
      <alignment horizontal="center" vertical="center"/>
    </xf>
    <xf borderId="60" fillId="0" fontId="2" numFmtId="0" xfId="0" applyBorder="1" applyFont="1"/>
    <xf borderId="5" fillId="7" fontId="4" numFmtId="0" xfId="0" applyAlignment="1" applyBorder="1" applyFont="1">
      <alignment horizontal="center" vertical="center"/>
    </xf>
    <xf borderId="5" fillId="7" fontId="4" numFmtId="0" xfId="0" applyAlignment="1" applyBorder="1" applyFont="1">
      <alignment horizontal="center" shrinkToFit="0" vertical="center" wrapText="1"/>
    </xf>
    <xf borderId="5" fillId="7" fontId="0" numFmtId="0" xfId="0" applyAlignment="1" applyBorder="1" applyFont="1">
      <alignment horizontal="center" vertical="center"/>
    </xf>
    <xf borderId="61" fillId="3" fontId="4" numFmtId="0" xfId="0" applyAlignment="1" applyBorder="1" applyFont="1">
      <alignment horizontal="center" vertical="center"/>
    </xf>
    <xf borderId="62" fillId="0" fontId="2" numFmtId="0" xfId="0" applyBorder="1" applyFont="1"/>
    <xf borderId="63" fillId="0" fontId="2" numFmtId="0" xfId="0" applyBorder="1" applyFont="1"/>
    <xf borderId="64" fillId="4" fontId="0" numFmtId="0" xfId="0" applyAlignment="1" applyBorder="1" applyFont="1">
      <alignment horizontal="center" shrinkToFit="0" vertical="center" wrapText="1"/>
    </xf>
    <xf borderId="65" fillId="4" fontId="0" numFmtId="0" xfId="0" applyAlignment="1" applyBorder="1" applyFont="1">
      <alignment vertical="center"/>
    </xf>
    <xf borderId="66" fillId="0" fontId="0" numFmtId="0" xfId="0" applyAlignment="1" applyBorder="1" applyFont="1">
      <alignment horizontal="center" shrinkToFit="0" vertical="center" wrapText="1"/>
    </xf>
    <xf borderId="67" fillId="0" fontId="2" numFmtId="0" xfId="0" applyBorder="1" applyFont="1"/>
    <xf borderId="68" fillId="0" fontId="2" numFmtId="0" xfId="0" applyBorder="1" applyFont="1"/>
    <xf borderId="69" fillId="0" fontId="0" numFmtId="0" xfId="0" applyAlignment="1" applyBorder="1" applyFont="1">
      <alignment horizontal="center" shrinkToFit="0" vertical="center" wrapText="1"/>
    </xf>
    <xf borderId="51" fillId="0" fontId="0" numFmtId="0" xfId="0" applyAlignment="1" applyBorder="1" applyFont="1">
      <alignment horizontal="center" shrinkToFit="0" vertical="center" wrapText="1"/>
    </xf>
    <xf borderId="61" fillId="4" fontId="4" numFmtId="0" xfId="0" applyAlignment="1" applyBorder="1" applyFont="1">
      <alignment horizontal="center" vertical="center"/>
    </xf>
    <xf borderId="27" fillId="4" fontId="4" numFmtId="0" xfId="0" applyAlignment="1" applyBorder="1" applyFont="1">
      <alignment horizontal="center" vertical="center"/>
    </xf>
    <xf borderId="17" fillId="4" fontId="4" numFmtId="0" xfId="0" applyAlignment="1" applyBorder="1" applyFont="1">
      <alignment horizontal="center" vertical="center"/>
    </xf>
    <xf borderId="51" fillId="4" fontId="4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center" vertical="center"/>
    </xf>
    <xf borderId="1" fillId="2" fontId="0" numFmtId="0" xfId="0" applyAlignment="1" applyBorder="1" applyFont="1">
      <alignment horizontal="center" shrinkToFit="0" vertical="center" wrapText="1"/>
    </xf>
    <xf borderId="13" fillId="0" fontId="0" numFmtId="0" xfId="0" applyAlignment="1" applyBorder="1" applyFont="1">
      <alignment horizontal="center" vertical="center"/>
    </xf>
    <xf borderId="13" fillId="7" fontId="0" numFmtId="0" xfId="0" applyAlignment="1" applyBorder="1" applyFont="1">
      <alignment horizontal="center" vertical="center"/>
    </xf>
    <xf borderId="70" fillId="2" fontId="0" numFmtId="0" xfId="0" applyAlignment="1" applyBorder="1" applyFont="1">
      <alignment horizontal="left" shrinkToFit="0" vertical="center" wrapText="1"/>
    </xf>
    <xf borderId="19" fillId="0" fontId="0" numFmtId="0" xfId="0" applyAlignment="1" applyBorder="1" applyFont="1">
      <alignment horizontal="center" vertical="center"/>
    </xf>
    <xf borderId="19" fillId="7" fontId="0" numFmtId="0" xfId="0" applyAlignment="1" applyBorder="1" applyFont="1">
      <alignment horizontal="center" vertical="center"/>
    </xf>
    <xf borderId="71" fillId="2" fontId="0" numFmtId="0" xfId="0" applyAlignment="1" applyBorder="1" applyFont="1">
      <alignment horizontal="left" shrinkToFit="0" vertical="center" wrapText="1"/>
    </xf>
    <xf borderId="17" fillId="0" fontId="0" numFmtId="0" xfId="0" applyAlignment="1" applyBorder="1" applyFont="1">
      <alignment horizontal="center" vertical="center"/>
    </xf>
    <xf borderId="17" fillId="7" fontId="0" numFmtId="0" xfId="0" applyAlignment="1" applyBorder="1" applyFont="1">
      <alignment horizontal="center" vertical="center"/>
    </xf>
    <xf borderId="72" fillId="2" fontId="0" numFmtId="0" xfId="0" applyAlignment="1" applyBorder="1" applyFont="1">
      <alignment horizontal="left" shrinkToFit="0" vertical="center" wrapText="1"/>
    </xf>
    <xf borderId="26" fillId="0" fontId="0" numFmtId="0" xfId="0" applyAlignment="1" applyBorder="1" applyFont="1">
      <alignment horizontal="center" vertical="center"/>
    </xf>
    <xf borderId="24" fillId="7" fontId="0" numFmtId="0" xfId="0" applyAlignment="1" applyBorder="1" applyFont="1">
      <alignment horizontal="center" vertical="center"/>
    </xf>
    <xf borderId="73" fillId="2" fontId="0" numFmtId="0" xfId="0" applyAlignment="1" applyBorder="1" applyFont="1">
      <alignment horizontal="left" shrinkToFit="0" vertical="center" wrapText="1"/>
    </xf>
    <xf borderId="34" fillId="0" fontId="0" numFmtId="0" xfId="0" applyAlignment="1" applyBorder="1" applyFont="1">
      <alignment horizontal="center" vertical="center"/>
    </xf>
    <xf borderId="32" fillId="7" fontId="0" numFmtId="0" xfId="0" applyAlignment="1" applyBorder="1" applyFont="1">
      <alignment horizontal="center" vertical="center"/>
    </xf>
    <xf borderId="74" fillId="2" fontId="0" numFmtId="0" xfId="0" applyAlignment="1" applyBorder="1" applyFont="1">
      <alignment horizontal="left" shrinkToFit="0" vertical="center" wrapText="1"/>
    </xf>
    <xf borderId="75" fillId="0" fontId="0" numFmtId="0" xfId="0" applyAlignment="1" applyBorder="1" applyFont="1">
      <alignment horizontal="center" vertical="center"/>
    </xf>
    <xf borderId="76" fillId="0" fontId="0" numFmtId="0" xfId="0" applyAlignment="1" applyBorder="1" applyFont="1">
      <alignment horizontal="center" vertical="center"/>
    </xf>
    <xf borderId="77" fillId="7" fontId="0" numFmtId="0" xfId="0" applyAlignment="1" applyBorder="1" applyFont="1">
      <alignment horizontal="center" vertical="center"/>
    </xf>
    <xf borderId="78" fillId="2" fontId="0" numFmtId="0" xfId="0" applyAlignment="1" applyBorder="1" applyFont="1">
      <alignment horizontal="left" shrinkToFit="0" vertical="center" wrapText="1"/>
    </xf>
    <xf borderId="0" fillId="0" fontId="0" numFmtId="0" xfId="0" applyAlignment="1" applyFont="1">
      <alignment horizontal="center" shrinkToFit="0" vertical="center" wrapText="1"/>
    </xf>
    <xf borderId="73" fillId="2" fontId="0" numFmtId="0" xfId="0" applyAlignment="1" applyBorder="1" applyFont="1">
      <alignment horizontal="left" vertical="center"/>
    </xf>
    <xf borderId="71" fillId="2" fontId="0" numFmtId="0" xfId="0" applyAlignment="1" applyBorder="1" applyFont="1">
      <alignment horizontal="left" vertical="center"/>
    </xf>
    <xf borderId="74" fillId="2" fontId="0" numFmtId="0" xfId="0" applyAlignment="1" applyBorder="1" applyFont="1">
      <alignment horizontal="left" vertical="center"/>
    </xf>
    <xf borderId="79" fillId="0" fontId="0" numFmtId="0" xfId="0" applyAlignment="1" applyBorder="1" applyFont="1">
      <alignment horizontal="center" vertical="center"/>
    </xf>
    <xf borderId="80" fillId="0" fontId="0" numFmtId="0" xfId="0" applyAlignment="1" applyBorder="1" applyFont="1">
      <alignment horizontal="center" vertical="center"/>
    </xf>
    <xf borderId="80" fillId="7" fontId="0" numFmtId="0" xfId="0" applyAlignment="1" applyBorder="1" applyFont="1">
      <alignment horizontal="center" vertical="center"/>
    </xf>
    <xf borderId="81" fillId="0" fontId="0" numFmtId="0" xfId="0" applyAlignment="1" applyBorder="1" applyFont="1">
      <alignment horizontal="left" vertical="center"/>
    </xf>
    <xf borderId="82" fillId="8" fontId="0" numFmtId="0" xfId="0" applyAlignment="1" applyBorder="1" applyFont="1">
      <alignment horizontal="left" shrinkToFit="0" vertical="center" wrapText="1"/>
    </xf>
    <xf borderId="83" fillId="8" fontId="0" numFmtId="0" xfId="0" applyAlignment="1" applyBorder="1" applyFont="1">
      <alignment horizontal="left" shrinkToFit="0" vertical="center" wrapText="1"/>
    </xf>
    <xf borderId="31" fillId="4" fontId="4" numFmtId="0" xfId="0" applyAlignment="1" applyBorder="1" applyFont="1">
      <alignment horizontal="center" vertical="center"/>
    </xf>
    <xf borderId="32" fillId="4" fontId="4" numFmtId="0" xfId="0" applyAlignment="1" applyBorder="1" applyFont="1">
      <alignment horizontal="center" vertical="center"/>
    </xf>
    <xf borderId="84" fillId="4" fontId="4" numFmtId="0" xfId="0" applyAlignment="1" applyBorder="1" applyFont="1">
      <alignment horizontal="center" vertical="center"/>
    </xf>
    <xf borderId="12" fillId="7" fontId="0" numFmtId="0" xfId="0" applyAlignment="1" applyBorder="1" applyFont="1">
      <alignment horizontal="center" vertical="center"/>
    </xf>
    <xf borderId="18" fillId="7" fontId="0" numFmtId="0" xfId="0" applyAlignment="1" applyBorder="1" applyFont="1">
      <alignment horizontal="center" vertical="center"/>
    </xf>
    <xf borderId="27" fillId="7" fontId="0" numFmtId="0" xfId="0" applyAlignment="1" applyBorder="1" applyFont="1">
      <alignment horizontal="center" vertical="center"/>
    </xf>
    <xf borderId="1" fillId="2" fontId="0" numFmtId="0" xfId="0" applyAlignment="1" applyBorder="1" applyFont="1">
      <alignment horizontal="left" shrinkToFit="0" vertical="center" wrapText="1"/>
    </xf>
    <xf borderId="29" fillId="7" fontId="0" numFmtId="0" xfId="0" applyAlignment="1" applyBorder="1" applyFont="1">
      <alignment horizontal="center" vertical="center"/>
    </xf>
    <xf borderId="31" fillId="7" fontId="0" numFmtId="0" xfId="0" applyAlignment="1" applyBorder="1" applyFont="1">
      <alignment horizontal="center" vertical="center"/>
    </xf>
    <xf borderId="52" fillId="4" fontId="0" numFmtId="0" xfId="0" applyAlignment="1" applyBorder="1" applyFont="1">
      <alignment horizontal="center" shrinkToFit="0" vertical="center" wrapText="1"/>
    </xf>
    <xf borderId="1" fillId="2" fontId="0" numFmtId="1" xfId="0" applyAlignment="1" applyBorder="1" applyFont="1" applyNumberFormat="1">
      <alignment horizontal="center" shrinkToFit="0" vertical="center" wrapText="1"/>
    </xf>
    <xf borderId="79" fillId="0" fontId="0" numFmtId="1" xfId="0" applyAlignment="1" applyBorder="1" applyFont="1" applyNumberFormat="1">
      <alignment horizontal="center" vertical="center"/>
    </xf>
    <xf borderId="79" fillId="7" fontId="0" numFmtId="1" xfId="0" applyAlignment="1" applyBorder="1" applyFont="1" applyNumberFormat="1">
      <alignment horizontal="center" vertical="center"/>
    </xf>
    <xf borderId="85" fillId="8" fontId="0" numFmtId="0" xfId="0" applyAlignment="1" applyBorder="1" applyFont="1">
      <alignment horizontal="left" vertical="center"/>
    </xf>
    <xf borderId="86" fillId="2" fontId="0" numFmtId="0" xfId="0" applyAlignment="1" applyBorder="1" applyFont="1">
      <alignment horizontal="center" vertical="center"/>
    </xf>
    <xf borderId="83" fillId="8" fontId="0" numFmtId="0" xfId="0" applyAlignment="1" applyBorder="1" applyFont="1">
      <alignment horizontal="left" vertical="center"/>
    </xf>
    <xf borderId="87" fillId="4" fontId="0" numFmtId="0" xfId="0" applyAlignment="1" applyBorder="1" applyFont="1">
      <alignment horizontal="center" shrinkToFit="0" vertical="center" wrapText="1"/>
    </xf>
    <xf borderId="88" fillId="0" fontId="2" numFmtId="0" xfId="0" applyBorder="1" applyFont="1"/>
    <xf borderId="38" fillId="4" fontId="0" numFmtId="0" xfId="0" applyAlignment="1" applyBorder="1" applyFont="1">
      <alignment horizontal="center" vertical="center"/>
    </xf>
    <xf borderId="84" fillId="4" fontId="0" numFmtId="0" xfId="0" applyAlignment="1" applyBorder="1" applyFont="1">
      <alignment horizontal="center" vertical="center"/>
    </xf>
    <xf borderId="89" fillId="0" fontId="0" numFmtId="0" xfId="0" applyAlignment="1" applyBorder="1" applyFont="1">
      <alignment horizontal="center" shrinkToFit="0" vertical="center" wrapText="1"/>
    </xf>
    <xf borderId="81" fillId="0" fontId="2" numFmtId="0" xfId="0" applyBorder="1" applyFont="1"/>
    <xf borderId="90" fillId="0" fontId="2" numFmtId="0" xfId="0" applyBorder="1" applyFont="1"/>
    <xf borderId="57" fillId="0" fontId="0" numFmtId="0" xfId="0" applyAlignment="1" applyBorder="1" applyFont="1">
      <alignment horizontal="center" shrinkToFit="0" vertical="center" wrapText="1"/>
    </xf>
    <xf borderId="91" fillId="0" fontId="0" numFmtId="0" xfId="0" applyAlignment="1" applyBorder="1" applyFont="1">
      <alignment horizontal="center" shrinkToFit="0" vertical="center" wrapText="1"/>
    </xf>
    <xf borderId="92" fillId="2" fontId="7" numFmtId="0" xfId="0" applyAlignment="1" applyBorder="1" applyFont="1">
      <alignment horizontal="center" shrinkToFit="0" vertical="center" wrapText="1"/>
    </xf>
    <xf borderId="70" fillId="7" fontId="0" numFmtId="0" xfId="0" applyAlignment="1" applyBorder="1" applyFont="1">
      <alignment horizontal="center" vertical="center"/>
    </xf>
    <xf borderId="65" fillId="2" fontId="7" numFmtId="0" xfId="0" applyAlignment="1" applyBorder="1" applyFont="1">
      <alignment horizontal="center" shrinkToFit="0" vertical="center" wrapText="1"/>
    </xf>
    <xf borderId="71" fillId="7" fontId="0" numFmtId="0" xfId="0" applyAlignment="1" applyBorder="1" applyFont="1">
      <alignment horizontal="center" vertical="center"/>
    </xf>
    <xf borderId="84" fillId="2" fontId="7" numFmtId="0" xfId="0" applyAlignment="1" applyBorder="1" applyFont="1">
      <alignment horizontal="center" shrinkToFit="0" vertical="center" wrapText="1"/>
    </xf>
    <xf borderId="72" fillId="7" fontId="0" numFmtId="0" xfId="0" applyAlignment="1" applyBorder="1" applyFont="1">
      <alignment horizontal="center" vertical="center"/>
    </xf>
    <xf borderId="73" fillId="7" fontId="0" numFmtId="0" xfId="0" applyAlignment="1" applyBorder="1" applyFont="1">
      <alignment horizontal="center" vertical="center"/>
    </xf>
    <xf borderId="74" fillId="7" fontId="0" numFmtId="0" xfId="0" applyAlignment="1" applyBorder="1" applyFont="1">
      <alignment horizontal="center" vertical="center"/>
    </xf>
    <xf borderId="93" fillId="7" fontId="0" numFmtId="0" xfId="0" applyAlignment="1" applyBorder="1" applyFont="1">
      <alignment horizontal="center" vertical="center"/>
    </xf>
    <xf borderId="94" fillId="0" fontId="0" numFmtId="0" xfId="0" applyAlignment="1" applyBorder="1" applyFont="1">
      <alignment horizontal="center" vertical="center"/>
    </xf>
    <xf borderId="95" fillId="0" fontId="0" numFmtId="0" xfId="0" applyAlignment="1" applyBorder="1" applyFont="1">
      <alignment horizontal="center" vertical="center"/>
    </xf>
    <xf borderId="96" fillId="2" fontId="7" numFmtId="0" xfId="0" applyAlignment="1" applyBorder="1" applyFont="1">
      <alignment horizontal="center" shrinkToFit="0" vertical="center" wrapText="1"/>
    </xf>
    <xf borderId="97" fillId="7" fontId="0" numFmtId="0" xfId="0" applyAlignment="1" applyBorder="1" applyFont="1">
      <alignment horizontal="center" vertical="center"/>
    </xf>
    <xf borderId="51" fillId="2" fontId="7" numFmtId="0" xfId="0" applyAlignment="1" applyBorder="1" applyFont="1">
      <alignment horizontal="center" shrinkToFit="0" vertical="center" wrapText="1"/>
    </xf>
    <xf borderId="98" fillId="4" fontId="4" numFmtId="0" xfId="0" applyAlignment="1" applyBorder="1" applyFont="1">
      <alignment horizontal="center" vertical="center"/>
    </xf>
    <xf borderId="92" fillId="0" fontId="0" numFmtId="0" xfId="0" applyAlignment="1" applyBorder="1" applyFont="1">
      <alignment horizontal="center" vertical="center"/>
    </xf>
    <xf borderId="65" fillId="0" fontId="0" numFmtId="0" xfId="0" applyAlignment="1" applyBorder="1" applyFont="1">
      <alignment horizontal="center" vertical="center"/>
    </xf>
    <xf borderId="99" fillId="0" fontId="0" numFmtId="0" xfId="0" applyAlignment="1" applyBorder="1" applyFont="1">
      <alignment horizontal="center" vertical="center"/>
    </xf>
    <xf borderId="94" fillId="0" fontId="0" numFmtId="1" xfId="0" applyAlignment="1" applyBorder="1" applyFont="1" applyNumberFormat="1">
      <alignment horizontal="center" vertical="center"/>
    </xf>
    <xf borderId="95" fillId="0" fontId="0" numFmtId="1" xfId="0" applyAlignment="1" applyBorder="1" applyFont="1" applyNumberFormat="1">
      <alignment horizontal="center" vertical="center"/>
    </xf>
    <xf borderId="14" fillId="0" fontId="0" numFmtId="1" xfId="0" applyAlignment="1" applyBorder="1" applyFont="1" applyNumberFormat="1">
      <alignment horizontal="center" vertical="center"/>
    </xf>
    <xf borderId="97" fillId="7" fontId="0" numFmtId="1" xfId="0" applyAlignment="1" applyBorder="1" applyFont="1" applyNumberFormat="1">
      <alignment horizontal="center" vertical="center"/>
    </xf>
    <xf borderId="51" fillId="0" fontId="0" numFmtId="0" xfId="0" applyAlignment="1" applyBorder="1" applyFont="1">
      <alignment horizontal="center" vertical="center"/>
    </xf>
    <xf borderId="64" fillId="4" fontId="7" numFmtId="0" xfId="0" applyAlignment="1" applyBorder="1" applyFont="1">
      <alignment horizontal="center" shrinkToFit="0" vertical="center" wrapText="1"/>
    </xf>
    <xf borderId="5" fillId="4" fontId="7" numFmtId="0" xfId="0" applyAlignment="1" applyBorder="1" applyFont="1">
      <alignment horizontal="center" vertical="center"/>
    </xf>
    <xf borderId="5" fillId="4" fontId="7" numFmtId="0" xfId="0" applyAlignment="1" applyBorder="1" applyFont="1">
      <alignment horizontal="center" shrinkToFit="0" vertical="center" wrapText="1"/>
    </xf>
    <xf borderId="65" fillId="4" fontId="7" numFmtId="0" xfId="0" applyAlignment="1" applyBorder="1" applyFont="1">
      <alignment vertical="center"/>
    </xf>
    <xf borderId="89" fillId="4" fontId="4" numFmtId="0" xfId="0" applyAlignment="1" applyBorder="1" applyFont="1">
      <alignment horizontal="center" vertical="center"/>
    </xf>
    <xf borderId="100" fillId="2" fontId="7" numFmtId="0" xfId="0" applyAlignment="1" applyBorder="1" applyFont="1">
      <alignment horizontal="left" shrinkToFit="0" vertical="center" wrapText="1"/>
    </xf>
    <xf borderId="101" fillId="0" fontId="0" numFmtId="0" xfId="0" applyAlignment="1" applyBorder="1" applyFont="1">
      <alignment horizontal="center"/>
    </xf>
    <xf borderId="102" fillId="0" fontId="2" numFmtId="0" xfId="0" applyBorder="1" applyFont="1"/>
    <xf borderId="103" fillId="0" fontId="2" numFmtId="0" xfId="0" applyBorder="1" applyFont="1"/>
    <xf borderId="64" fillId="2" fontId="7" numFmtId="0" xfId="0" applyAlignment="1" applyBorder="1" applyFont="1">
      <alignment horizontal="left" shrinkToFit="0" vertical="center" wrapText="1"/>
    </xf>
    <xf borderId="5" fillId="0" fontId="0" numFmtId="0" xfId="0" applyAlignment="1" applyBorder="1" applyFont="1">
      <alignment horizontal="center"/>
    </xf>
    <xf borderId="104" fillId="0" fontId="2" numFmtId="0" xfId="0" applyBorder="1" applyFont="1"/>
    <xf borderId="105" fillId="2" fontId="7" numFmtId="0" xfId="0" applyAlignment="1" applyBorder="1" applyFont="1">
      <alignment horizontal="left" shrinkToFit="0" vertical="center" wrapText="1"/>
    </xf>
    <xf borderId="106" fillId="0" fontId="2" numFmtId="0" xfId="0" applyBorder="1" applyFont="1"/>
    <xf borderId="107" fillId="0" fontId="2" numFmtId="0" xfId="0" applyBorder="1" applyFont="1"/>
    <xf borderId="108" fillId="0" fontId="2" numFmtId="0" xfId="0" applyBorder="1" applyFont="1"/>
    <xf borderId="109" fillId="0" fontId="2" numFmtId="0" xfId="0" applyBorder="1" applyFont="1"/>
    <xf borderId="110" fillId="0" fontId="2" numFmtId="0" xfId="0" applyBorder="1" applyFont="1"/>
    <xf borderId="111" fillId="0" fontId="2" numFmtId="0" xfId="0" applyBorder="1" applyFont="1"/>
    <xf borderId="112" fillId="2" fontId="7" numFmtId="0" xfId="0" applyAlignment="1" applyBorder="1" applyFont="1">
      <alignment horizontal="left" shrinkToFit="0" vertical="center" wrapText="1"/>
    </xf>
    <xf borderId="19" fillId="0" fontId="7" numFmtId="0" xfId="0" applyAlignment="1" applyBorder="1" applyFont="1">
      <alignment horizontal="left"/>
    </xf>
    <xf borderId="34" fillId="0" fontId="7" numFmtId="0" xfId="0" applyAlignment="1" applyBorder="1" applyFont="1">
      <alignment horizontal="left" shrinkToFit="0" vertical="center" wrapText="1"/>
    </xf>
    <xf borderId="19" fillId="0" fontId="0" numFmtId="0" xfId="0" applyBorder="1" applyFont="1"/>
    <xf borderId="76" fillId="0" fontId="2" numFmtId="0" xfId="0" applyBorder="1" applyFont="1"/>
    <xf borderId="113" fillId="0" fontId="2" numFmtId="0" xfId="0" applyBorder="1" applyFont="1"/>
    <xf borderId="114" fillId="0" fontId="2" numFmtId="0" xfId="0" applyBorder="1" applyFont="1"/>
    <xf borderId="115" fillId="0" fontId="2" numFmtId="0" xfId="0" applyBorder="1" applyFont="1"/>
    <xf borderId="17" fillId="0" fontId="0" numFmtId="0" xfId="0" applyBorder="1" applyFont="1"/>
    <xf borderId="69" fillId="0" fontId="0" numFmtId="0" xfId="0" applyAlignment="1" applyBorder="1" applyFont="1">
      <alignment horizontal="center"/>
    </xf>
    <xf borderId="116" fillId="0" fontId="2" numFmtId="0" xfId="0" applyBorder="1" applyFont="1"/>
    <xf borderId="34" fillId="4" fontId="0" numFmtId="0" xfId="0" applyAlignment="1" applyBorder="1" applyFont="1">
      <alignment horizontal="center" vertical="center"/>
    </xf>
    <xf borderId="0" fillId="0" fontId="14" numFmtId="0" xfId="0" applyFont="1"/>
    <xf borderId="19" fillId="8" fontId="0" numFmtId="0" xfId="0" applyAlignment="1" applyBorder="1" applyFont="1">
      <alignment horizontal="right"/>
    </xf>
    <xf borderId="19" fillId="8" fontId="0" numFmtId="0" xfId="0" applyAlignment="1" applyBorder="1" applyFont="1">
      <alignment horizontal="center"/>
    </xf>
    <xf borderId="19" fillId="2" fontId="0" numFmtId="0" xfId="0" applyAlignment="1" applyBorder="1" applyFont="1">
      <alignment horizontal="right"/>
    </xf>
    <xf borderId="19" fillId="2" fontId="0" numFmtId="0" xfId="0" applyBorder="1" applyFont="1"/>
    <xf borderId="77" fillId="2" fontId="7" numFmtId="0" xfId="0" applyAlignment="1" applyBorder="1" applyFont="1">
      <alignment horizontal="left" shrinkToFit="0" vertical="center" wrapText="1"/>
    </xf>
    <xf borderId="26" fillId="0" fontId="2" numFmtId="0" xfId="0" applyBorder="1" applyFont="1"/>
    <xf borderId="34" fillId="4" fontId="0" numFmtId="0" xfId="0" applyAlignment="1" applyBorder="1" applyFont="1">
      <alignment horizontal="center" shrinkToFit="0" vertical="center" wrapText="1"/>
    </xf>
    <xf borderId="19" fillId="2" fontId="7" numFmtId="0" xfId="0" applyAlignment="1" applyBorder="1" applyFont="1">
      <alignment horizontal="left" vertical="center"/>
    </xf>
    <xf borderId="34" fillId="4" fontId="7" numFmtId="0" xfId="0" applyAlignment="1" applyBorder="1" applyFont="1">
      <alignment horizontal="center" shrinkToFit="0" vertical="center" wrapText="1"/>
    </xf>
    <xf borderId="77" fillId="2" fontId="7" numFmtId="0" xfId="0" applyAlignment="1" applyBorder="1" applyFont="1">
      <alignment horizontal="left" vertical="center"/>
    </xf>
    <xf borderId="117" fillId="0" fontId="2" numFmtId="0" xfId="0" applyBorder="1" applyFont="1"/>
    <xf borderId="118" fillId="10" fontId="15" numFmtId="0" xfId="0" applyAlignment="1" applyBorder="1" applyFill="1" applyFont="1">
      <alignment horizontal="center"/>
    </xf>
    <xf borderId="119" fillId="10" fontId="16" numFmtId="0" xfId="0" applyAlignment="1" applyBorder="1" applyFont="1">
      <alignment horizontal="center" shrinkToFit="0" vertical="center" wrapText="1"/>
    </xf>
    <xf borderId="120" fillId="0" fontId="2" numFmtId="0" xfId="0" applyBorder="1" applyFont="1"/>
    <xf borderId="52" fillId="10" fontId="15" numFmtId="0" xfId="0" applyAlignment="1" applyBorder="1" applyFont="1">
      <alignment horizontal="center"/>
    </xf>
    <xf borderId="121" fillId="0" fontId="2" numFmtId="0" xfId="0" applyBorder="1" applyFont="1"/>
    <xf borderId="122" fillId="0" fontId="2" numFmtId="0" xfId="0" applyBorder="1" applyFont="1"/>
    <xf borderId="123" fillId="0" fontId="2" numFmtId="0" xfId="0" applyBorder="1" applyFont="1"/>
    <xf borderId="124" fillId="0" fontId="2" numFmtId="0" xfId="0" applyBorder="1" applyFont="1"/>
    <xf borderId="125" fillId="11" fontId="1" numFmtId="0" xfId="0" applyAlignment="1" applyBorder="1" applyFill="1" applyFont="1">
      <alignment horizontal="center" shrinkToFit="0" vertical="center" wrapText="1"/>
    </xf>
    <xf borderId="19" fillId="0" fontId="1" numFmtId="0" xfId="0" applyAlignment="1" applyBorder="1" applyFont="1">
      <alignment horizontal="center" shrinkToFit="0" vertical="center" wrapText="1"/>
    </xf>
    <xf borderId="19" fillId="0" fontId="1" numFmtId="49" xfId="0" applyAlignment="1" applyBorder="1" applyFont="1" applyNumberFormat="1">
      <alignment horizontal="center" shrinkToFit="0" vertical="center" wrapText="1"/>
    </xf>
    <xf borderId="65" fillId="0" fontId="1" numFmtId="0" xfId="0" applyAlignment="1" applyBorder="1" applyFont="1">
      <alignment horizontal="center" shrinkToFit="0" vertical="center" wrapText="1"/>
    </xf>
    <xf borderId="125" fillId="11" fontId="16" numFmtId="0" xfId="0" applyAlignment="1" applyBorder="1" applyFont="1">
      <alignment horizontal="left"/>
    </xf>
    <xf borderId="19" fillId="0" fontId="15" numFmtId="0" xfId="0" applyAlignment="1" applyBorder="1" applyFont="1">
      <alignment horizontal="center" vertical="center"/>
    </xf>
    <xf borderId="19" fillId="0" fontId="15" numFmtId="49" xfId="0" applyAlignment="1" applyBorder="1" applyFont="1" applyNumberFormat="1">
      <alignment horizontal="center"/>
    </xf>
    <xf borderId="65" fillId="0" fontId="15" numFmtId="0" xfId="0" applyAlignment="1" applyBorder="1" applyFont="1">
      <alignment shrinkToFit="0" wrapText="1"/>
    </xf>
    <xf borderId="18" fillId="11" fontId="16" numFmtId="0" xfId="0" applyAlignment="1" applyBorder="1" applyFont="1">
      <alignment horizontal="left" vertical="center"/>
    </xf>
    <xf borderId="34" fillId="0" fontId="15" numFmtId="49" xfId="0" applyAlignment="1" applyBorder="1" applyFont="1" applyNumberFormat="1">
      <alignment horizontal="center" vertical="center"/>
    </xf>
    <xf borderId="65" fillId="0" fontId="15" numFmtId="0" xfId="0" applyAlignment="1" applyBorder="1" applyFont="1">
      <alignment shrinkToFit="0" vertical="center" wrapText="1"/>
    </xf>
    <xf borderId="18" fillId="11" fontId="16" numFmtId="0" xfId="0" applyAlignment="1" applyBorder="1" applyFont="1">
      <alignment horizontal="left"/>
    </xf>
    <xf borderId="34" fillId="0" fontId="15" numFmtId="49" xfId="0" applyAlignment="1" applyBorder="1" applyFont="1" applyNumberFormat="1">
      <alignment horizontal="center"/>
    </xf>
    <xf borderId="65" fillId="0" fontId="15" numFmtId="0" xfId="0" applyAlignment="1" applyBorder="1" applyFont="1">
      <alignment horizontal="left" shrinkToFit="0" wrapText="1"/>
    </xf>
    <xf borderId="26" fillId="0" fontId="15" numFmtId="49" xfId="0" applyAlignment="1" applyBorder="1" applyFont="1" applyNumberFormat="1">
      <alignment horizontal="center"/>
    </xf>
    <xf borderId="19" fillId="0" fontId="15" numFmtId="0" xfId="0" applyAlignment="1" applyBorder="1" applyFont="1">
      <alignment horizontal="left" shrinkToFit="0" wrapText="1"/>
    </xf>
    <xf borderId="76" fillId="0" fontId="15" numFmtId="49" xfId="0" applyAlignment="1" applyBorder="1" applyFont="1" applyNumberFormat="1">
      <alignment horizontal="center"/>
    </xf>
    <xf borderId="126" fillId="0" fontId="15" numFmtId="0" xfId="0" applyAlignment="1" applyBorder="1" applyFont="1">
      <alignment horizontal="left" shrinkToFit="0" wrapText="1"/>
    </xf>
    <xf borderId="7" fillId="0" fontId="15" numFmtId="49" xfId="0" applyAlignment="1" applyBorder="1" applyFont="1" applyNumberFormat="1">
      <alignment horizontal="center" vertical="center"/>
    </xf>
    <xf borderId="65" fillId="0" fontId="15" numFmtId="0" xfId="0" applyAlignment="1" applyBorder="1" applyFont="1">
      <alignment horizontal="left" shrinkToFit="0" vertical="center" wrapText="1"/>
    </xf>
    <xf borderId="18" fillId="12" fontId="17" numFmtId="0" xfId="0" applyAlignment="1" applyBorder="1" applyFill="1" applyFont="1">
      <alignment horizontal="left" vertical="center"/>
    </xf>
    <xf borderId="19" fillId="0" fontId="15" numFmtId="0" xfId="0" applyAlignment="1" applyBorder="1" applyFont="1">
      <alignment horizontal="center"/>
    </xf>
    <xf borderId="7" fillId="0" fontId="15" numFmtId="49" xfId="0" applyAlignment="1" applyBorder="1" applyFont="1" applyNumberFormat="1">
      <alignment horizontal="center"/>
    </xf>
    <xf borderId="125" fillId="12" fontId="17" numFmtId="0" xfId="0" applyAlignment="1" applyBorder="1" applyFont="1">
      <alignment horizontal="left" vertical="center"/>
    </xf>
    <xf borderId="26" fillId="0" fontId="15" numFmtId="0" xfId="0" applyAlignment="1" applyBorder="1" applyFont="1">
      <alignment horizontal="center"/>
    </xf>
    <xf borderId="19" fillId="13" fontId="17" numFmtId="0" xfId="0" applyAlignment="1" applyBorder="1" applyFill="1" applyFont="1">
      <alignment horizontal="left"/>
    </xf>
    <xf borderId="19" fillId="0" fontId="18" numFmtId="0" xfId="0" applyAlignment="1" applyBorder="1" applyFont="1">
      <alignment horizontal="center" vertical="center"/>
    </xf>
    <xf borderId="19" fillId="0" fontId="15" numFmtId="49" xfId="0" applyAlignment="1" applyBorder="1" applyFont="1" applyNumberFormat="1">
      <alignment horizontal="center" vertical="center"/>
    </xf>
    <xf borderId="19" fillId="0" fontId="15" numFmtId="49" xfId="0" applyAlignment="1" applyBorder="1" applyFont="1" applyNumberFormat="1">
      <alignment horizontal="left" shrinkToFit="0" vertical="center" wrapText="1"/>
    </xf>
    <xf borderId="19" fillId="0" fontId="15" numFmtId="0" xfId="0" applyAlignment="1" applyBorder="1" applyFont="1">
      <alignment horizontal="left" shrinkToFit="0" vertical="center" wrapText="1"/>
    </xf>
    <xf borderId="19" fillId="13" fontId="17" numFmtId="0" xfId="0" applyAlignment="1" applyBorder="1" applyFont="1">
      <alignment horizontal="left" vertical="center"/>
    </xf>
    <xf borderId="19" fillId="14" fontId="16" numFmtId="0" xfId="0" applyAlignment="1" applyBorder="1" applyFill="1" applyFont="1">
      <alignment horizontal="left"/>
    </xf>
    <xf borderId="19" fillId="0" fontId="16" numFmtId="0" xfId="0" applyAlignment="1" applyBorder="1" applyFont="1">
      <alignment horizontal="center" vertical="center"/>
    </xf>
    <xf borderId="19" fillId="0" fontId="16" numFmtId="49" xfId="0" applyAlignment="1" applyBorder="1" applyFont="1" applyNumberFormat="1">
      <alignment horizontal="center" vertical="center"/>
    </xf>
    <xf borderId="19" fillId="0" fontId="16" numFmtId="0" xfId="0" applyAlignment="1" applyBorder="1" applyFont="1">
      <alignment horizontal="left" shrinkToFit="0" vertical="center" wrapText="1"/>
    </xf>
    <xf borderId="19" fillId="15" fontId="19" numFmtId="0" xfId="0" applyAlignment="1" applyBorder="1" applyFill="1" applyFont="1">
      <alignment horizontal="left" shrinkToFit="0" vertical="center" wrapText="1"/>
    </xf>
    <xf borderId="19" fillId="0" fontId="19" numFmtId="0" xfId="0" applyAlignment="1" applyBorder="1" applyFont="1">
      <alignment horizontal="center" shrinkToFit="0" vertical="center" wrapText="1"/>
    </xf>
    <xf borderId="19" fillId="0" fontId="19" numFmtId="0" xfId="0" applyAlignment="1" applyBorder="1" applyFont="1">
      <alignment horizontal="left" shrinkToFit="0" vertical="center" wrapText="1"/>
    </xf>
    <xf borderId="0" fillId="0" fontId="20" numFmtId="0" xfId="0" applyFont="1"/>
    <xf borderId="0" fillId="0" fontId="20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9.png"/><Relationship Id="rId3" Type="http://schemas.openxmlformats.org/officeDocument/2006/relationships/image" Target="../media/image6.jpg"/><Relationship Id="rId4" Type="http://schemas.openxmlformats.org/officeDocument/2006/relationships/image" Target="../media/image8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24450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2381250</xdr:colOff>
      <xdr:row>0</xdr:row>
      <xdr:rowOff>0</xdr:rowOff>
    </xdr:from>
    <xdr:ext cx="2324100" cy="51435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47625</xdr:rowOff>
    </xdr:from>
    <xdr:ext cx="5114925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2428875</xdr:colOff>
      <xdr:row>0</xdr:row>
      <xdr:rowOff>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47625</xdr:rowOff>
    </xdr:from>
    <xdr:ext cx="5105400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0</xdr:row>
      <xdr:rowOff>0</xdr:rowOff>
    </xdr:from>
    <xdr:ext cx="828675" cy="51435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47625</xdr:rowOff>
    </xdr:from>
    <xdr:ext cx="4133850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0</xdr:row>
      <xdr:rowOff>0</xdr:rowOff>
    </xdr:from>
    <xdr:ext cx="828675" cy="51435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47625</xdr:rowOff>
    </xdr:from>
    <xdr:ext cx="4133850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0</xdr:row>
      <xdr:rowOff>0</xdr:rowOff>
    </xdr:from>
    <xdr:ext cx="828675" cy="51435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47625</xdr:rowOff>
    </xdr:from>
    <xdr:ext cx="4133850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0</xdr:row>
      <xdr:rowOff>0</xdr:rowOff>
    </xdr:from>
    <xdr:ext cx="19050" cy="0"/>
    <xdr:pic>
      <xdr:nvPicPr>
        <xdr:cNvPr descr="logoDGE_cor"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5781675</xdr:colOff>
      <xdr:row>0</xdr:row>
      <xdr:rowOff>133350</xdr:rowOff>
    </xdr:from>
    <xdr:ext cx="1352550" cy="77152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0</xdr:row>
      <xdr:rowOff>95250</xdr:rowOff>
    </xdr:from>
    <xdr:ext cx="5524500" cy="771525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3429000</xdr:colOff>
      <xdr:row>1</xdr:row>
      <xdr:rowOff>76200</xdr:rowOff>
    </xdr:from>
    <xdr:ext cx="1276350" cy="533400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133350</xdr:rowOff>
    </xdr:from>
    <xdr:ext cx="0" cy="523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57150</xdr:rowOff>
    </xdr:from>
    <xdr:ext cx="0" cy="5143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2381250</xdr:colOff>
      <xdr:row>0</xdr:row>
      <xdr:rowOff>28575</xdr:rowOff>
    </xdr:from>
    <xdr:ext cx="2324100" cy="51435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0</xdr:row>
      <xdr:rowOff>66675</xdr:rowOff>
    </xdr:from>
    <xdr:ext cx="5114925" cy="485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28</xdr:col>
      <xdr:colOff>171450</xdr:colOff>
      <xdr:row>0</xdr:row>
      <xdr:rowOff>133350</xdr:rowOff>
    </xdr:from>
    <xdr:ext cx="232410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5133975" cy="504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6.43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4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3" t="s">
        <v>6</v>
      </c>
      <c r="B7" s="9"/>
      <c r="C7" s="9"/>
      <c r="D7" s="9"/>
      <c r="E7" s="9"/>
      <c r="F7" s="9"/>
      <c r="G7" s="9"/>
      <c r="H7" s="9"/>
      <c r="I7" s="9"/>
      <c r="J7" s="9"/>
      <c r="K7" s="10"/>
      <c r="L7" s="13">
        <v>118971.0</v>
      </c>
      <c r="M7" s="9"/>
      <c r="N7" s="10"/>
      <c r="O7" s="14" t="s">
        <v>7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5" t="s">
        <v>8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117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5.0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12.0</v>
      </c>
      <c r="Q9" s="26">
        <v>14.0</v>
      </c>
      <c r="R9" s="26">
        <v>15.0</v>
      </c>
      <c r="S9" s="26" t="s">
        <v>15</v>
      </c>
      <c r="T9" s="26" t="s">
        <v>16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/>
      <c r="AI9" s="27"/>
      <c r="AJ9" s="28">
        <f>SUM($D$11:$AH$11)</f>
        <v>57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W10" si="1">SUM(D11:D12)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f t="shared" si="1"/>
        <v>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0</v>
      </c>
      <c r="R10" s="34">
        <f t="shared" si="1"/>
        <v>0</v>
      </c>
      <c r="S10" s="34">
        <f t="shared" si="1"/>
        <v>0</v>
      </c>
      <c r="T10" s="34">
        <f t="shared" si="1"/>
        <v>0</v>
      </c>
      <c r="U10" s="34">
        <f t="shared" si="1"/>
        <v>0</v>
      </c>
      <c r="V10" s="34">
        <f t="shared" si="1"/>
        <v>0</v>
      </c>
      <c r="W10" s="34">
        <f t="shared" si="1"/>
        <v>0</v>
      </c>
      <c r="X10" s="34">
        <v>18.0</v>
      </c>
      <c r="Y10" s="34">
        <f t="shared" ref="Y10:AD10" si="2">SUM(Y11:Y12)</f>
        <v>0</v>
      </c>
      <c r="Z10" s="34">
        <f t="shared" si="2"/>
        <v>0</v>
      </c>
      <c r="AA10" s="34">
        <f t="shared" si="2"/>
        <v>0</v>
      </c>
      <c r="AB10" s="34">
        <f t="shared" si="2"/>
        <v>0</v>
      </c>
      <c r="AC10" s="34">
        <f t="shared" si="2"/>
        <v>0</v>
      </c>
      <c r="AD10" s="34">
        <f t="shared" si="2"/>
        <v>0</v>
      </c>
      <c r="AE10" s="34">
        <v>38.0</v>
      </c>
      <c r="AF10" s="34">
        <v>42.0</v>
      </c>
      <c r="AG10" s="34">
        <v>19.0</v>
      </c>
      <c r="AH10" s="34">
        <f>SUM(AH11:AH12)</f>
        <v>0</v>
      </c>
      <c r="AI10" s="35"/>
      <c r="AJ10" s="28">
        <f>SUM($D$12:$AH$12)</f>
        <v>60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>
        <v>9.0</v>
      </c>
      <c r="Y11" s="38"/>
      <c r="Z11" s="38"/>
      <c r="AA11" s="38"/>
      <c r="AB11" s="38"/>
      <c r="AC11" s="38"/>
      <c r="AD11" s="38"/>
      <c r="AE11" s="38">
        <v>17.0</v>
      </c>
      <c r="AF11" s="38">
        <v>21.0</v>
      </c>
      <c r="AG11" s="38">
        <v>10.0</v>
      </c>
      <c r="AH11" s="38"/>
      <c r="AI11" s="35"/>
      <c r="AJ11" s="28">
        <f>SUM($D$13:$AH$13)</f>
        <v>7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>
        <v>9.0</v>
      </c>
      <c r="Y12" s="38"/>
      <c r="Z12" s="38"/>
      <c r="AA12" s="38"/>
      <c r="AB12" s="38"/>
      <c r="AC12" s="38"/>
      <c r="AD12" s="38"/>
      <c r="AE12" s="38">
        <v>21.0</v>
      </c>
      <c r="AF12" s="38">
        <v>21.0</v>
      </c>
      <c r="AG12" s="38">
        <v>9.0</v>
      </c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>
        <v>2.0</v>
      </c>
      <c r="Y13" s="42"/>
      <c r="Z13" s="42"/>
      <c r="AA13" s="42"/>
      <c r="AB13" s="42"/>
      <c r="AC13" s="42"/>
      <c r="AD13" s="42"/>
      <c r="AE13" s="42">
        <v>2.0</v>
      </c>
      <c r="AF13" s="42">
        <v>2.0</v>
      </c>
      <c r="AG13" s="42">
        <v>1.0</v>
      </c>
      <c r="AH13" s="42"/>
      <c r="AI13" s="35"/>
      <c r="AJ13" s="43">
        <f>SUM($D$15:$AH$15)</f>
        <v>4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>
        <v>0.0</v>
      </c>
      <c r="Y14" s="42"/>
      <c r="Z14" s="42"/>
      <c r="AA14" s="42"/>
      <c r="AB14" s="42"/>
      <c r="AC14" s="42"/>
      <c r="AD14" s="42"/>
      <c r="AE14" s="42">
        <v>0.0</v>
      </c>
      <c r="AF14" s="42">
        <v>0.0</v>
      </c>
      <c r="AG14" s="42">
        <v>0.0</v>
      </c>
      <c r="AH14" s="42"/>
      <c r="AI14" s="35"/>
      <c r="AJ14" s="46">
        <f>SUM($D$16:$AH$16)</f>
        <v>6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>
        <v>1.0</v>
      </c>
      <c r="Y15" s="42"/>
      <c r="Z15" s="42"/>
      <c r="AA15" s="42"/>
      <c r="AB15" s="42"/>
      <c r="AC15" s="42"/>
      <c r="AD15" s="42"/>
      <c r="AE15" s="42">
        <v>1.0</v>
      </c>
      <c r="AF15" s="42">
        <v>1.0</v>
      </c>
      <c r="AG15" s="42">
        <v>1.0</v>
      </c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>
        <v>1.0</v>
      </c>
      <c r="Y16" s="42"/>
      <c r="Z16" s="42"/>
      <c r="AA16" s="42"/>
      <c r="AB16" s="42"/>
      <c r="AC16" s="42"/>
      <c r="AD16" s="42"/>
      <c r="AE16" s="42">
        <v>2.0</v>
      </c>
      <c r="AF16" s="42">
        <v>2.0</v>
      </c>
      <c r="AG16" s="42">
        <v>1.0</v>
      </c>
      <c r="AH16" s="42"/>
      <c r="AI16" s="35"/>
      <c r="AJ16" s="28">
        <f>COUNTIF($D$17:$AH$17,"2º ciclo")</f>
        <v>0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 t="s">
        <v>28</v>
      </c>
      <c r="Y17" s="42"/>
      <c r="Z17" s="42"/>
      <c r="AA17" s="42"/>
      <c r="AB17" s="42"/>
      <c r="AC17" s="42"/>
      <c r="AD17" s="42"/>
      <c r="AE17" s="42" t="s">
        <v>28</v>
      </c>
      <c r="AF17" s="42" t="s">
        <v>28</v>
      </c>
      <c r="AG17" s="42" t="s">
        <v>28</v>
      </c>
      <c r="AH17" s="42"/>
      <c r="AI17" s="35"/>
      <c r="AJ17" s="28">
        <f>COUNTIF($D$17:$AH$17,"3º ciclo")</f>
        <v>4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 t="s">
        <v>31</v>
      </c>
      <c r="Y18" s="42"/>
      <c r="Z18" s="42"/>
      <c r="AA18" s="42"/>
      <c r="AB18" s="42"/>
      <c r="AC18" s="42"/>
      <c r="AD18" s="42"/>
      <c r="AE18" s="42" t="s">
        <v>31</v>
      </c>
      <c r="AF18" s="42" t="s">
        <v>31</v>
      </c>
      <c r="AG18" s="42" t="s">
        <v>31</v>
      </c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 t="s">
        <v>34</v>
      </c>
      <c r="Y19" s="49"/>
      <c r="Z19" s="49"/>
      <c r="AA19" s="49"/>
      <c r="AB19" s="49"/>
      <c r="AC19" s="49"/>
      <c r="AD19" s="49"/>
      <c r="AE19" s="49" t="s">
        <v>34</v>
      </c>
      <c r="AF19" s="49" t="s">
        <v>34</v>
      </c>
      <c r="AG19" s="49" t="s">
        <v>34</v>
      </c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 t="s">
        <v>37</v>
      </c>
      <c r="Y20" s="49"/>
      <c r="Z20" s="49"/>
      <c r="AA20" s="49"/>
      <c r="AB20" s="49"/>
      <c r="AC20" s="49"/>
      <c r="AD20" s="49"/>
      <c r="AE20" s="49" t="s">
        <v>38</v>
      </c>
      <c r="AF20" s="49" t="s">
        <v>38</v>
      </c>
      <c r="AG20" s="49" t="s">
        <v>38</v>
      </c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 t="s">
        <v>41</v>
      </c>
      <c r="Y21" s="49"/>
      <c r="Z21" s="49"/>
      <c r="AA21" s="49"/>
      <c r="AB21" s="49"/>
      <c r="AC21" s="49"/>
      <c r="AD21" s="49"/>
      <c r="AE21" s="49" t="s">
        <v>41</v>
      </c>
      <c r="AF21" s="49" t="s">
        <v>41</v>
      </c>
      <c r="AG21" s="49" t="s">
        <v>41</v>
      </c>
      <c r="AH21" s="49"/>
      <c r="AI21" s="27"/>
      <c r="AJ21" s="50">
        <f>COUNTA($D$11:$AH$11)</f>
        <v>4</v>
      </c>
      <c r="AK21" s="51" t="s">
        <v>42</v>
      </c>
      <c r="AL21" s="52"/>
    </row>
    <row r="22" ht="38.2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 t="s">
        <v>44</v>
      </c>
      <c r="Y22" s="49"/>
      <c r="Z22" s="49"/>
      <c r="AA22" s="49"/>
      <c r="AB22" s="49"/>
      <c r="AC22" s="49"/>
      <c r="AD22" s="49"/>
      <c r="AE22" s="49" t="s">
        <v>44</v>
      </c>
      <c r="AF22" s="49" t="s">
        <v>44</v>
      </c>
      <c r="AG22" s="49" t="s">
        <v>44</v>
      </c>
      <c r="AH22" s="49"/>
      <c r="AI22" s="35"/>
      <c r="AJ22" s="21">
        <f>COUNTIF($D$18:$AH$18,"Sede")</f>
        <v>4</v>
      </c>
      <c r="AK22" s="22" t="s">
        <v>45</v>
      </c>
      <c r="AL22" s="23" t="s">
        <v>30</v>
      </c>
    </row>
    <row r="23" ht="51.0" customHeight="1">
      <c r="A23" s="55"/>
      <c r="B23" s="56" t="s">
        <v>46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>
        <v>24.0</v>
      </c>
      <c r="AB24" s="26">
        <v>25.0</v>
      </c>
      <c r="AC24" s="26">
        <v>26.0</v>
      </c>
      <c r="AD24" s="26"/>
      <c r="AE24" s="26"/>
      <c r="AF24" s="26"/>
      <c r="AG24" s="26"/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Z25" si="3">SUM(D26:D27)</f>
        <v>0</v>
      </c>
      <c r="E25" s="34">
        <f t="shared" si="3"/>
        <v>0</v>
      </c>
      <c r="F25" s="34">
        <f t="shared" si="3"/>
        <v>0</v>
      </c>
      <c r="G25" s="34">
        <f t="shared" si="3"/>
        <v>0</v>
      </c>
      <c r="H25" s="34">
        <f t="shared" si="3"/>
        <v>0</v>
      </c>
      <c r="I25" s="34">
        <f t="shared" si="3"/>
        <v>0</v>
      </c>
      <c r="J25" s="34">
        <f t="shared" si="3"/>
        <v>0</v>
      </c>
      <c r="K25" s="34">
        <f t="shared" si="3"/>
        <v>0</v>
      </c>
      <c r="L25" s="34">
        <f t="shared" si="3"/>
        <v>0</v>
      </c>
      <c r="M25" s="34">
        <f t="shared" si="3"/>
        <v>0</v>
      </c>
      <c r="N25" s="34">
        <f t="shared" si="3"/>
        <v>0</v>
      </c>
      <c r="O25" s="34">
        <f t="shared" si="3"/>
        <v>0</v>
      </c>
      <c r="P25" s="34">
        <f t="shared" si="3"/>
        <v>0</v>
      </c>
      <c r="Q25" s="34">
        <f t="shared" si="3"/>
        <v>0</v>
      </c>
      <c r="R25" s="34">
        <f t="shared" si="3"/>
        <v>0</v>
      </c>
      <c r="S25" s="34">
        <f t="shared" si="3"/>
        <v>0</v>
      </c>
      <c r="T25" s="34">
        <f t="shared" si="3"/>
        <v>0</v>
      </c>
      <c r="U25" s="34">
        <f t="shared" si="3"/>
        <v>0</v>
      </c>
      <c r="V25" s="34">
        <f t="shared" si="3"/>
        <v>0</v>
      </c>
      <c r="W25" s="34">
        <f t="shared" si="3"/>
        <v>0</v>
      </c>
      <c r="X25" s="34">
        <f t="shared" si="3"/>
        <v>0</v>
      </c>
      <c r="Y25" s="34">
        <f t="shared" si="3"/>
        <v>0</v>
      </c>
      <c r="Z25" s="34">
        <f t="shared" si="3"/>
        <v>0</v>
      </c>
      <c r="AA25" s="34">
        <v>6.0</v>
      </c>
      <c r="AB25" s="34">
        <v>5.0</v>
      </c>
      <c r="AC25" s="34">
        <v>25.0</v>
      </c>
      <c r="AD25" s="34">
        <f t="shared" ref="AD25:AH25" si="4">SUM(AD26:AD27)</f>
        <v>0</v>
      </c>
      <c r="AE25" s="34">
        <f t="shared" si="4"/>
        <v>0</v>
      </c>
      <c r="AF25" s="34">
        <f t="shared" si="4"/>
        <v>0</v>
      </c>
      <c r="AG25" s="34">
        <f t="shared" si="4"/>
        <v>0</v>
      </c>
      <c r="AH25" s="34">
        <f t="shared" si="4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>
        <v>3.0</v>
      </c>
      <c r="AB26" s="38">
        <v>2.0</v>
      </c>
      <c r="AC26" s="38">
        <v>11.0</v>
      </c>
      <c r="AD26" s="38"/>
      <c r="AE26" s="38"/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>
        <v>3.0</v>
      </c>
      <c r="AB27" s="38">
        <v>3.0</v>
      </c>
      <c r="AC27" s="38">
        <v>14.0</v>
      </c>
      <c r="AD27" s="38"/>
      <c r="AE27" s="38"/>
      <c r="AF27" s="38"/>
      <c r="AG27" s="38"/>
      <c r="AH27" s="38"/>
      <c r="AI27" s="35"/>
      <c r="AJ27" s="28">
        <f>COUNTIF($D$19:$AH$19,"Currículo Ed. Fís.")</f>
        <v>4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>
        <v>0.0</v>
      </c>
      <c r="AB28" s="42">
        <v>0.0</v>
      </c>
      <c r="AC28" s="42">
        <v>0.0</v>
      </c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 t="s">
        <v>55</v>
      </c>
      <c r="AB29" s="42" t="s">
        <v>55</v>
      </c>
      <c r="AC29" s="42" t="s">
        <v>55</v>
      </c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 t="s">
        <v>31</v>
      </c>
      <c r="AB30" s="49" t="s">
        <v>31</v>
      </c>
      <c r="AC30" s="49" t="s">
        <v>31</v>
      </c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 t="s">
        <v>59</v>
      </c>
      <c r="AB31" s="49" t="s">
        <v>59</v>
      </c>
      <c r="AC31" s="49" t="s">
        <v>59</v>
      </c>
      <c r="AD31" s="49"/>
      <c r="AE31" s="49"/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61</v>
      </c>
      <c r="C32" s="10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>
        <v>2.0</v>
      </c>
      <c r="AB32" s="49">
        <v>2.0</v>
      </c>
      <c r="AC32" s="49">
        <v>6.0</v>
      </c>
      <c r="AD32" s="49"/>
      <c r="AE32" s="49"/>
      <c r="AF32" s="49"/>
      <c r="AG32" s="49"/>
      <c r="AH32" s="49"/>
      <c r="AI32" s="35"/>
      <c r="AJ32" s="21">
        <f>COUNTIF($D$20:$AH$20,"Manhã")</f>
        <v>1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3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 t="s">
        <v>67</v>
      </c>
      <c r="AB34" s="74" t="s">
        <v>67</v>
      </c>
      <c r="AC34" s="74" t="s">
        <v>67</v>
      </c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 t="s">
        <v>67</v>
      </c>
      <c r="AB35" s="75"/>
      <c r="AC35" s="75" t="s">
        <v>67</v>
      </c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72</v>
      </c>
      <c r="C36" s="10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 t="s">
        <v>73</v>
      </c>
      <c r="AC36" s="78" t="s">
        <v>67</v>
      </c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75</v>
      </c>
      <c r="C37" s="10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 t="s">
        <v>67</v>
      </c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77</v>
      </c>
      <c r="C38" s="10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 t="s">
        <v>67</v>
      </c>
      <c r="AD38" s="75"/>
      <c r="AE38" s="75"/>
      <c r="AF38" s="75"/>
      <c r="AG38" s="75"/>
      <c r="AH38" s="75"/>
      <c r="AI38" s="35"/>
      <c r="AJ38" s="79">
        <f>COUNTIF($D$21:$AH$21,"canoagem")</f>
        <v>4</v>
      </c>
      <c r="AK38" s="29" t="s">
        <v>41</v>
      </c>
      <c r="AL38" s="30"/>
    </row>
    <row r="39" ht="24.75" customHeight="1">
      <c r="A39" s="67"/>
      <c r="B39" s="73"/>
      <c r="C39" s="10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29.25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36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16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20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3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3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0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3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10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9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3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12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3.6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O7">
      <formula1>dados_2!$D$4:$D$27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A7">
      <formula1>dados_1!$H$3:$H$75</formula1>
    </dataValidation>
    <dataValidation type="list" allowBlank="1" showErrorMessage="1" sqref="AC7 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142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415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>
        <v>31.0</v>
      </c>
      <c r="AI9" s="27"/>
      <c r="AJ9" s="28">
        <f>SUM($D$11:$AH$11)</f>
        <v>200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AD10" si="1">SUM(D11:D12)</f>
        <v>0</v>
      </c>
      <c r="E10" s="34">
        <f t="shared" si="1"/>
        <v>0</v>
      </c>
      <c r="F10" s="34">
        <f t="shared" si="1"/>
        <v>36</v>
      </c>
      <c r="G10" s="34">
        <f t="shared" si="1"/>
        <v>27</v>
      </c>
      <c r="H10" s="34">
        <f t="shared" si="1"/>
        <v>58</v>
      </c>
      <c r="I10" s="34">
        <f t="shared" si="1"/>
        <v>19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38</v>
      </c>
      <c r="R10" s="34">
        <f t="shared" si="1"/>
        <v>0</v>
      </c>
      <c r="S10" s="34">
        <f t="shared" si="1"/>
        <v>0</v>
      </c>
      <c r="T10" s="34">
        <f t="shared" si="1"/>
        <v>17</v>
      </c>
      <c r="U10" s="34">
        <f t="shared" si="1"/>
        <v>43</v>
      </c>
      <c r="V10" s="34">
        <f t="shared" si="1"/>
        <v>60</v>
      </c>
      <c r="W10" s="34">
        <f t="shared" si="1"/>
        <v>38</v>
      </c>
      <c r="X10" s="34">
        <f t="shared" si="1"/>
        <v>20</v>
      </c>
      <c r="Y10" s="34">
        <f t="shared" si="1"/>
        <v>0</v>
      </c>
      <c r="Z10" s="34">
        <f t="shared" si="1"/>
        <v>0</v>
      </c>
      <c r="AA10" s="34">
        <f t="shared" si="1"/>
        <v>0</v>
      </c>
      <c r="AB10" s="34">
        <f t="shared" si="1"/>
        <v>26</v>
      </c>
      <c r="AC10" s="34">
        <f t="shared" si="1"/>
        <v>0</v>
      </c>
      <c r="AD10" s="34">
        <f t="shared" si="1"/>
        <v>0</v>
      </c>
      <c r="AE10" s="34">
        <v>15.0</v>
      </c>
      <c r="AF10" s="34">
        <f t="shared" ref="AF10:AH10" si="2">SUM(AF11:AF12)</f>
        <v>0</v>
      </c>
      <c r="AG10" s="34">
        <f t="shared" si="2"/>
        <v>0</v>
      </c>
      <c r="AH10" s="34">
        <f t="shared" si="2"/>
        <v>18</v>
      </c>
      <c r="AI10" s="35"/>
      <c r="AJ10" s="28">
        <f>SUM($D$12:$AH$12)</f>
        <v>215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>
        <v>17.0</v>
      </c>
      <c r="G11" s="38">
        <v>17.0</v>
      </c>
      <c r="H11" s="38">
        <v>21.0</v>
      </c>
      <c r="I11" s="38">
        <v>7.0</v>
      </c>
      <c r="J11" s="38"/>
      <c r="K11" s="38"/>
      <c r="L11" s="38"/>
      <c r="M11" s="38"/>
      <c r="N11" s="38"/>
      <c r="O11" s="38"/>
      <c r="P11" s="38"/>
      <c r="Q11" s="38">
        <v>19.0</v>
      </c>
      <c r="R11" s="38"/>
      <c r="S11" s="38"/>
      <c r="T11" s="38">
        <v>10.0</v>
      </c>
      <c r="U11" s="38">
        <v>18.0</v>
      </c>
      <c r="V11" s="38">
        <v>29.0</v>
      </c>
      <c r="W11" s="38">
        <v>21.0</v>
      </c>
      <c r="X11" s="38">
        <v>12.0</v>
      </c>
      <c r="Y11" s="38"/>
      <c r="Z11" s="38"/>
      <c r="AA11" s="38"/>
      <c r="AB11" s="38">
        <v>8.0</v>
      </c>
      <c r="AC11" s="38"/>
      <c r="AD11" s="38"/>
      <c r="AE11" s="38">
        <v>12.0</v>
      </c>
      <c r="AF11" s="38"/>
      <c r="AG11" s="38"/>
      <c r="AH11" s="38">
        <v>9.0</v>
      </c>
      <c r="AI11" s="35"/>
      <c r="AJ11" s="28">
        <f>SUM($D$13:$AH$13)</f>
        <v>10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>
        <v>19.0</v>
      </c>
      <c r="G12" s="38">
        <v>10.0</v>
      </c>
      <c r="H12" s="38">
        <v>37.0</v>
      </c>
      <c r="I12" s="38">
        <v>12.0</v>
      </c>
      <c r="J12" s="38"/>
      <c r="K12" s="38"/>
      <c r="L12" s="38"/>
      <c r="M12" s="38"/>
      <c r="N12" s="38"/>
      <c r="O12" s="38"/>
      <c r="P12" s="38"/>
      <c r="Q12" s="38">
        <v>19.0</v>
      </c>
      <c r="R12" s="38"/>
      <c r="S12" s="38"/>
      <c r="T12" s="38">
        <v>7.0</v>
      </c>
      <c r="U12" s="38">
        <v>25.0</v>
      </c>
      <c r="V12" s="38">
        <v>31.0</v>
      </c>
      <c r="W12" s="38">
        <v>17.0</v>
      </c>
      <c r="X12" s="38">
        <v>8.0</v>
      </c>
      <c r="Y12" s="38"/>
      <c r="Z12" s="38"/>
      <c r="AA12" s="38"/>
      <c r="AB12" s="38">
        <v>18.0</v>
      </c>
      <c r="AC12" s="38"/>
      <c r="AD12" s="38"/>
      <c r="AE12" s="38">
        <v>3.0</v>
      </c>
      <c r="AF12" s="38"/>
      <c r="AG12" s="38"/>
      <c r="AH12" s="38">
        <v>9.0</v>
      </c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>
        <v>2.0</v>
      </c>
      <c r="G13" s="42">
        <v>0.0</v>
      </c>
      <c r="H13" s="42">
        <v>2.0</v>
      </c>
      <c r="I13" s="42">
        <v>1.0</v>
      </c>
      <c r="J13" s="42"/>
      <c r="K13" s="42"/>
      <c r="L13" s="42"/>
      <c r="M13" s="42"/>
      <c r="N13" s="42"/>
      <c r="O13" s="42"/>
      <c r="P13" s="42"/>
      <c r="Q13" s="42">
        <v>1.0</v>
      </c>
      <c r="R13" s="42"/>
      <c r="S13" s="42"/>
      <c r="T13" s="42">
        <v>1.0</v>
      </c>
      <c r="U13" s="42">
        <v>0.0</v>
      </c>
      <c r="V13" s="42">
        <v>2.0</v>
      </c>
      <c r="W13" s="42">
        <v>1.0</v>
      </c>
      <c r="X13" s="42">
        <v>0.0</v>
      </c>
      <c r="Y13" s="42"/>
      <c r="Z13" s="42"/>
      <c r="AA13" s="42"/>
      <c r="AB13" s="42">
        <v>0.0</v>
      </c>
      <c r="AC13" s="42"/>
      <c r="AD13" s="42"/>
      <c r="AE13" s="42">
        <v>0.0</v>
      </c>
      <c r="AF13" s="42"/>
      <c r="AG13" s="42"/>
      <c r="AH13" s="42">
        <v>0.0</v>
      </c>
      <c r="AI13" s="35"/>
      <c r="AJ13" s="43">
        <f>SUM($D$15:$AH$15)</f>
        <v>15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>
        <v>0.0</v>
      </c>
      <c r="G14" s="42">
        <v>0.0</v>
      </c>
      <c r="H14" s="42">
        <v>0.0</v>
      </c>
      <c r="I14" s="42">
        <v>0.0</v>
      </c>
      <c r="J14" s="42"/>
      <c r="K14" s="42"/>
      <c r="L14" s="42"/>
      <c r="M14" s="42"/>
      <c r="N14" s="42"/>
      <c r="O14" s="42"/>
      <c r="P14" s="42"/>
      <c r="Q14" s="42">
        <v>0.0</v>
      </c>
      <c r="R14" s="42"/>
      <c r="S14" s="42"/>
      <c r="T14" s="42">
        <v>0.0</v>
      </c>
      <c r="U14" s="42">
        <v>0.0</v>
      </c>
      <c r="V14" s="42">
        <v>0.0</v>
      </c>
      <c r="W14" s="42">
        <v>0.0</v>
      </c>
      <c r="X14" s="42">
        <v>0.0</v>
      </c>
      <c r="Y14" s="42"/>
      <c r="Z14" s="42"/>
      <c r="AA14" s="42"/>
      <c r="AB14" s="42">
        <v>0.0</v>
      </c>
      <c r="AC14" s="42"/>
      <c r="AD14" s="42"/>
      <c r="AE14" s="42">
        <v>0.0</v>
      </c>
      <c r="AF14" s="42"/>
      <c r="AG14" s="42"/>
      <c r="AH14" s="42">
        <v>0.0</v>
      </c>
      <c r="AI14" s="35"/>
      <c r="AJ14" s="46">
        <f>SUM($D$16:$AH$16)</f>
        <v>22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>
        <v>1.0</v>
      </c>
      <c r="G15" s="42">
        <v>2.0</v>
      </c>
      <c r="H15" s="42">
        <v>2.0</v>
      </c>
      <c r="I15" s="42">
        <v>1.0</v>
      </c>
      <c r="J15" s="42"/>
      <c r="K15" s="42"/>
      <c r="L15" s="42"/>
      <c r="M15" s="42"/>
      <c r="N15" s="42"/>
      <c r="O15" s="42"/>
      <c r="P15" s="42"/>
      <c r="Q15" s="42">
        <v>1.0</v>
      </c>
      <c r="R15" s="42"/>
      <c r="S15" s="42"/>
      <c r="T15" s="42">
        <v>1.0</v>
      </c>
      <c r="U15" s="42">
        <v>1.0</v>
      </c>
      <c r="V15" s="42">
        <v>1.0</v>
      </c>
      <c r="W15" s="42">
        <v>1.0</v>
      </c>
      <c r="X15" s="42">
        <v>1.0</v>
      </c>
      <c r="Y15" s="42"/>
      <c r="Z15" s="42"/>
      <c r="AA15" s="42"/>
      <c r="AB15" s="42">
        <v>1.0</v>
      </c>
      <c r="AC15" s="42"/>
      <c r="AD15" s="42"/>
      <c r="AE15" s="42">
        <v>1.0</v>
      </c>
      <c r="AF15" s="42"/>
      <c r="AG15" s="42"/>
      <c r="AH15" s="42">
        <v>1.0</v>
      </c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>
        <v>2.0</v>
      </c>
      <c r="G16" s="42">
        <v>2.0</v>
      </c>
      <c r="H16" s="42">
        <v>3.0</v>
      </c>
      <c r="I16" s="42">
        <v>1.0</v>
      </c>
      <c r="J16" s="42"/>
      <c r="K16" s="42"/>
      <c r="L16" s="42"/>
      <c r="M16" s="42"/>
      <c r="N16" s="42"/>
      <c r="O16" s="42"/>
      <c r="P16" s="42"/>
      <c r="Q16" s="42">
        <v>2.0</v>
      </c>
      <c r="R16" s="42"/>
      <c r="S16" s="42"/>
      <c r="T16" s="42">
        <v>1.0</v>
      </c>
      <c r="U16" s="42">
        <v>2.0</v>
      </c>
      <c r="V16" s="42">
        <v>3.0</v>
      </c>
      <c r="W16" s="42">
        <v>2.0</v>
      </c>
      <c r="X16" s="42">
        <v>1.0</v>
      </c>
      <c r="Y16" s="42"/>
      <c r="Z16" s="42"/>
      <c r="AA16" s="42"/>
      <c r="AB16" s="42">
        <v>1.0</v>
      </c>
      <c r="AC16" s="42"/>
      <c r="AD16" s="42"/>
      <c r="AE16" s="42">
        <v>1.0</v>
      </c>
      <c r="AF16" s="42"/>
      <c r="AG16" s="42"/>
      <c r="AH16" s="42">
        <v>1.0</v>
      </c>
      <c r="AI16" s="35"/>
      <c r="AJ16" s="28">
        <f>COUNTIF($D$17:$AH$17,"2º ciclo")</f>
        <v>1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 t="s">
        <v>28</v>
      </c>
      <c r="G17" s="42" t="s">
        <v>101</v>
      </c>
      <c r="H17" s="42" t="s">
        <v>28</v>
      </c>
      <c r="I17" s="42" t="s">
        <v>28</v>
      </c>
      <c r="J17" s="42"/>
      <c r="K17" s="42"/>
      <c r="L17" s="42"/>
      <c r="M17" s="42"/>
      <c r="N17" s="42"/>
      <c r="O17" s="42"/>
      <c r="P17" s="42"/>
      <c r="Q17" s="42" t="s">
        <v>102</v>
      </c>
      <c r="R17" s="42"/>
      <c r="S17" s="42"/>
      <c r="T17" s="42" t="s">
        <v>28</v>
      </c>
      <c r="U17" s="42" t="s">
        <v>101</v>
      </c>
      <c r="V17" s="42" t="s">
        <v>28</v>
      </c>
      <c r="W17" s="42" t="s">
        <v>28</v>
      </c>
      <c r="X17" s="42" t="s">
        <v>101</v>
      </c>
      <c r="Y17" s="42"/>
      <c r="Z17" s="42"/>
      <c r="AA17" s="42"/>
      <c r="AB17" s="42" t="s">
        <v>28</v>
      </c>
      <c r="AC17" s="42"/>
      <c r="AD17" s="42"/>
      <c r="AE17" s="42" t="s">
        <v>101</v>
      </c>
      <c r="AF17" s="42"/>
      <c r="AG17" s="42"/>
      <c r="AH17" s="42" t="s">
        <v>101</v>
      </c>
      <c r="AI17" s="35"/>
      <c r="AJ17" s="28">
        <f>COUNTIF($D$17:$AH$17,"3º ciclo")</f>
        <v>7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 t="s">
        <v>31</v>
      </c>
      <c r="G18" s="42" t="s">
        <v>31</v>
      </c>
      <c r="H18" s="42" t="s">
        <v>31</v>
      </c>
      <c r="I18" s="42" t="s">
        <v>31</v>
      </c>
      <c r="J18" s="42"/>
      <c r="K18" s="42"/>
      <c r="L18" s="42"/>
      <c r="M18" s="42"/>
      <c r="N18" s="42"/>
      <c r="O18" s="42"/>
      <c r="P18" s="42"/>
      <c r="Q18" s="42" t="s">
        <v>31</v>
      </c>
      <c r="R18" s="42"/>
      <c r="S18" s="42"/>
      <c r="T18" s="42" t="s">
        <v>31</v>
      </c>
      <c r="U18" s="42" t="s">
        <v>31</v>
      </c>
      <c r="V18" s="42" t="s">
        <v>31</v>
      </c>
      <c r="W18" s="42" t="s">
        <v>31</v>
      </c>
      <c r="X18" s="42" t="s">
        <v>31</v>
      </c>
      <c r="Y18" s="42"/>
      <c r="Z18" s="42"/>
      <c r="AA18" s="42"/>
      <c r="AB18" s="42" t="s">
        <v>31</v>
      </c>
      <c r="AC18" s="42"/>
      <c r="AD18" s="42"/>
      <c r="AE18" s="42" t="s">
        <v>31</v>
      </c>
      <c r="AF18" s="42"/>
      <c r="AG18" s="42"/>
      <c r="AH18" s="42" t="s">
        <v>31</v>
      </c>
      <c r="AI18" s="27"/>
      <c r="AJ18" s="28">
        <f>COUNTIF($D$17:$AH$17,"secundário")</f>
        <v>5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 t="s">
        <v>34</v>
      </c>
      <c r="G19" s="49" t="s">
        <v>137</v>
      </c>
      <c r="H19" s="49" t="s">
        <v>137</v>
      </c>
      <c r="I19" s="49" t="s">
        <v>34</v>
      </c>
      <c r="J19" s="49"/>
      <c r="K19" s="49"/>
      <c r="L19" s="49"/>
      <c r="M19" s="49"/>
      <c r="N19" s="49"/>
      <c r="O19" s="49"/>
      <c r="P19" s="49"/>
      <c r="Q19" s="49" t="s">
        <v>34</v>
      </c>
      <c r="R19" s="49"/>
      <c r="S19" s="49"/>
      <c r="T19" s="49" t="s">
        <v>34</v>
      </c>
      <c r="U19" s="49" t="s">
        <v>34</v>
      </c>
      <c r="V19" s="49" t="s">
        <v>34</v>
      </c>
      <c r="W19" s="49" t="s">
        <v>34</v>
      </c>
      <c r="X19" s="49" t="s">
        <v>34</v>
      </c>
      <c r="Y19" s="49"/>
      <c r="Z19" s="49"/>
      <c r="AA19" s="49"/>
      <c r="AB19" s="49" t="s">
        <v>34</v>
      </c>
      <c r="AC19" s="49"/>
      <c r="AD19" s="49"/>
      <c r="AE19" s="49" t="s">
        <v>34</v>
      </c>
      <c r="AF19" s="49"/>
      <c r="AG19" s="49"/>
      <c r="AH19" s="49" t="s">
        <v>34</v>
      </c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 t="s">
        <v>37</v>
      </c>
      <c r="G20" s="49" t="s">
        <v>37</v>
      </c>
      <c r="H20" s="49" t="s">
        <v>37</v>
      </c>
      <c r="I20" s="49" t="s">
        <v>37</v>
      </c>
      <c r="J20" s="49"/>
      <c r="K20" s="49"/>
      <c r="L20" s="49"/>
      <c r="M20" s="49"/>
      <c r="N20" s="49"/>
      <c r="O20" s="49"/>
      <c r="P20" s="49"/>
      <c r="Q20" s="49" t="s">
        <v>37</v>
      </c>
      <c r="R20" s="49"/>
      <c r="S20" s="49"/>
      <c r="T20" s="49" t="s">
        <v>37</v>
      </c>
      <c r="U20" s="49" t="s">
        <v>37</v>
      </c>
      <c r="V20" s="49" t="s">
        <v>37</v>
      </c>
      <c r="W20" s="49" t="s">
        <v>37</v>
      </c>
      <c r="X20" s="49" t="s">
        <v>37</v>
      </c>
      <c r="Y20" s="49"/>
      <c r="Z20" s="49"/>
      <c r="AA20" s="49"/>
      <c r="AB20" s="49" t="s">
        <v>37</v>
      </c>
      <c r="AC20" s="49"/>
      <c r="AD20" s="49"/>
      <c r="AE20" s="49" t="s">
        <v>37</v>
      </c>
      <c r="AF20" s="49"/>
      <c r="AG20" s="49"/>
      <c r="AH20" s="49" t="s">
        <v>37</v>
      </c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 t="s">
        <v>41</v>
      </c>
      <c r="G21" s="49" t="s">
        <v>41</v>
      </c>
      <c r="H21" s="49" t="s">
        <v>41</v>
      </c>
      <c r="I21" s="49" t="s">
        <v>41</v>
      </c>
      <c r="J21" s="49"/>
      <c r="K21" s="49"/>
      <c r="L21" s="49"/>
      <c r="M21" s="49"/>
      <c r="N21" s="49"/>
      <c r="O21" s="49"/>
      <c r="P21" s="49"/>
      <c r="Q21" s="49" t="s">
        <v>41</v>
      </c>
      <c r="R21" s="49"/>
      <c r="S21" s="49"/>
      <c r="T21" s="49" t="s">
        <v>41</v>
      </c>
      <c r="U21" s="49" t="s">
        <v>41</v>
      </c>
      <c r="V21" s="49" t="s">
        <v>41</v>
      </c>
      <c r="W21" s="49" t="s">
        <v>41</v>
      </c>
      <c r="X21" s="49" t="s">
        <v>41</v>
      </c>
      <c r="Y21" s="49"/>
      <c r="Z21" s="49"/>
      <c r="AA21" s="49"/>
      <c r="AB21" s="49" t="s">
        <v>41</v>
      </c>
      <c r="AC21" s="49"/>
      <c r="AD21" s="49"/>
      <c r="AE21" s="49" t="s">
        <v>41</v>
      </c>
      <c r="AF21" s="49"/>
      <c r="AG21" s="49"/>
      <c r="AH21" s="49" t="s">
        <v>41</v>
      </c>
      <c r="AI21" s="27"/>
      <c r="AJ21" s="50">
        <f>COUNTA($D$11:$AH$11)</f>
        <v>13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 t="s">
        <v>44</v>
      </c>
      <c r="G22" s="49" t="s">
        <v>44</v>
      </c>
      <c r="H22" s="49" t="s">
        <v>44</v>
      </c>
      <c r="I22" s="49" t="s">
        <v>44</v>
      </c>
      <c r="J22" s="49"/>
      <c r="K22" s="49"/>
      <c r="L22" s="49"/>
      <c r="M22" s="49"/>
      <c r="N22" s="49"/>
      <c r="O22" s="49"/>
      <c r="P22" s="49"/>
      <c r="Q22" s="49" t="s">
        <v>44</v>
      </c>
      <c r="R22" s="49"/>
      <c r="S22" s="49"/>
      <c r="T22" s="49" t="s">
        <v>44</v>
      </c>
      <c r="U22" s="49" t="s">
        <v>44</v>
      </c>
      <c r="V22" s="49" t="s">
        <v>44</v>
      </c>
      <c r="W22" s="49" t="s">
        <v>44</v>
      </c>
      <c r="X22" s="49" t="s">
        <v>44</v>
      </c>
      <c r="Y22" s="49"/>
      <c r="Z22" s="49"/>
      <c r="AA22" s="49"/>
      <c r="AB22" s="49" t="s">
        <v>44</v>
      </c>
      <c r="AC22" s="49"/>
      <c r="AD22" s="49"/>
      <c r="AE22" s="49" t="s">
        <v>44</v>
      </c>
      <c r="AF22" s="49"/>
      <c r="AG22" s="49"/>
      <c r="AH22" s="49" t="s">
        <v>44</v>
      </c>
      <c r="AI22" s="35"/>
      <c r="AJ22" s="21">
        <f>COUNTIF($D$18:$AH$18,"Sede")</f>
        <v>13</v>
      </c>
      <c r="AK22" s="22" t="s">
        <v>45</v>
      </c>
      <c r="AL22" s="23" t="s">
        <v>30</v>
      </c>
    </row>
    <row r="23" ht="51.0" customHeight="1">
      <c r="A23" s="55"/>
      <c r="B23" s="56" t="s">
        <v>143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>
        <v>19.0</v>
      </c>
      <c r="W24" s="26">
        <v>20.0</v>
      </c>
      <c r="X24" s="26">
        <v>21.0</v>
      </c>
      <c r="Y24" s="26">
        <v>22.0</v>
      </c>
      <c r="Z24" s="26">
        <v>23.0</v>
      </c>
      <c r="AA24" s="26">
        <v>24.0</v>
      </c>
      <c r="AB24" s="26">
        <v>25.0</v>
      </c>
      <c r="AC24" s="26">
        <v>26.0</v>
      </c>
      <c r="AD24" s="26">
        <v>27.0</v>
      </c>
      <c r="AE24" s="26">
        <v>28.0</v>
      </c>
      <c r="AF24" s="26">
        <v>29.0</v>
      </c>
      <c r="AG24" s="26">
        <v>30.0</v>
      </c>
      <c r="AH24" s="26">
        <v>31.0</v>
      </c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G25" si="3">SUM(D26:D27)</f>
        <v>0</v>
      </c>
      <c r="E25" s="34">
        <f t="shared" si="3"/>
        <v>0</v>
      </c>
      <c r="F25" s="34">
        <f t="shared" si="3"/>
        <v>0</v>
      </c>
      <c r="G25" s="34">
        <f t="shared" si="3"/>
        <v>0</v>
      </c>
      <c r="H25" s="34">
        <v>9.0</v>
      </c>
      <c r="I25" s="34">
        <f>SUM(I26:I27)</f>
        <v>0</v>
      </c>
      <c r="J25" s="34">
        <v>5.0</v>
      </c>
      <c r="K25" s="34">
        <v>24.0</v>
      </c>
      <c r="L25" s="34">
        <f t="shared" ref="L25:N25" si="4">SUM(L26:L27)</f>
        <v>0</v>
      </c>
      <c r="M25" s="34">
        <f t="shared" si="4"/>
        <v>0</v>
      </c>
      <c r="N25" s="34">
        <f t="shared" si="4"/>
        <v>0</v>
      </c>
      <c r="O25" s="34">
        <v>6.0</v>
      </c>
      <c r="P25" s="34">
        <f>SUM(P26:P27)</f>
        <v>0</v>
      </c>
      <c r="Q25" s="34">
        <v>6.0</v>
      </c>
      <c r="R25" s="34">
        <v>22.0</v>
      </c>
      <c r="S25" s="34">
        <f t="shared" ref="S25:U25" si="5">SUM(S26:S27)</f>
        <v>0</v>
      </c>
      <c r="T25" s="34">
        <f t="shared" si="5"/>
        <v>0</v>
      </c>
      <c r="U25" s="34">
        <f t="shared" si="5"/>
        <v>0</v>
      </c>
      <c r="V25" s="34">
        <v>8.0</v>
      </c>
      <c r="W25" s="34">
        <f>SUM(W26:W27)</f>
        <v>0</v>
      </c>
      <c r="X25" s="34">
        <v>7.0</v>
      </c>
      <c r="Y25" s="34">
        <v>25.0</v>
      </c>
      <c r="Z25" s="34">
        <f t="shared" ref="Z25:AB25" si="6">SUM(Z26:Z27)</f>
        <v>0</v>
      </c>
      <c r="AA25" s="34">
        <f t="shared" si="6"/>
        <v>0</v>
      </c>
      <c r="AB25" s="34">
        <f t="shared" si="6"/>
        <v>0</v>
      </c>
      <c r="AC25" s="34">
        <v>10.0</v>
      </c>
      <c r="AD25" s="34"/>
      <c r="AE25" s="34">
        <f>SUM(AE26:AE27)</f>
        <v>5</v>
      </c>
      <c r="AF25" s="34">
        <v>23.0</v>
      </c>
      <c r="AG25" s="34">
        <f t="shared" ref="AG25:AH25" si="7">SUM(AG26:AG27)</f>
        <v>0</v>
      </c>
      <c r="AH25" s="34">
        <f t="shared" si="7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>
        <v>3.0</v>
      </c>
      <c r="I26" s="38"/>
      <c r="J26" s="38">
        <v>1.0</v>
      </c>
      <c r="K26" s="38">
        <v>10.0</v>
      </c>
      <c r="L26" s="38"/>
      <c r="M26" s="38"/>
      <c r="N26" s="38"/>
      <c r="O26" s="38">
        <v>2.0</v>
      </c>
      <c r="P26" s="38"/>
      <c r="Q26" s="38">
        <v>3.0</v>
      </c>
      <c r="R26" s="38">
        <v>9.0</v>
      </c>
      <c r="S26" s="38"/>
      <c r="T26" s="38"/>
      <c r="U26" s="38"/>
      <c r="V26" s="38">
        <v>4.0</v>
      </c>
      <c r="W26" s="38"/>
      <c r="X26" s="38">
        <v>2.0</v>
      </c>
      <c r="Y26" s="38">
        <v>10.0</v>
      </c>
      <c r="Z26" s="38"/>
      <c r="AA26" s="38"/>
      <c r="AB26" s="38"/>
      <c r="AC26" s="38">
        <v>4.0</v>
      </c>
      <c r="AD26" s="38"/>
      <c r="AE26" s="38">
        <v>1.0</v>
      </c>
      <c r="AF26" s="38">
        <v>9.0</v>
      </c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>
        <v>6.0</v>
      </c>
      <c r="I27" s="38"/>
      <c r="J27" s="38">
        <v>4.0</v>
      </c>
      <c r="K27" s="38">
        <v>14.0</v>
      </c>
      <c r="L27" s="38"/>
      <c r="M27" s="38"/>
      <c r="N27" s="38"/>
      <c r="O27" s="38">
        <v>4.0</v>
      </c>
      <c r="P27" s="38"/>
      <c r="Q27" s="38">
        <v>3.0</v>
      </c>
      <c r="R27" s="38">
        <v>13.0</v>
      </c>
      <c r="S27" s="38"/>
      <c r="T27" s="38"/>
      <c r="U27" s="38"/>
      <c r="V27" s="38">
        <v>4.0</v>
      </c>
      <c r="W27" s="38"/>
      <c r="X27" s="38">
        <v>5.0</v>
      </c>
      <c r="Y27" s="38">
        <v>15.0</v>
      </c>
      <c r="Z27" s="38"/>
      <c r="AA27" s="38"/>
      <c r="AB27" s="38"/>
      <c r="AC27" s="38">
        <v>6.0</v>
      </c>
      <c r="AD27" s="38"/>
      <c r="AE27" s="38">
        <v>4.0</v>
      </c>
      <c r="AF27" s="38">
        <v>14.0</v>
      </c>
      <c r="AG27" s="38"/>
      <c r="AH27" s="38"/>
      <c r="AI27" s="35"/>
      <c r="AJ27" s="28">
        <f>COUNTIF($D$19:$AH$19,"Currículo Ed. Fís.")</f>
        <v>11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>
        <v>0.0</v>
      </c>
      <c r="I28" s="42"/>
      <c r="J28" s="42">
        <v>0.0</v>
      </c>
      <c r="K28" s="42">
        <v>0.0</v>
      </c>
      <c r="L28" s="42"/>
      <c r="M28" s="42"/>
      <c r="N28" s="42"/>
      <c r="O28" s="42">
        <v>0.0</v>
      </c>
      <c r="P28" s="42"/>
      <c r="Q28" s="42">
        <v>0.0</v>
      </c>
      <c r="R28" s="42">
        <v>0.0</v>
      </c>
      <c r="S28" s="42"/>
      <c r="T28" s="42"/>
      <c r="U28" s="42"/>
      <c r="V28" s="42">
        <v>0.0</v>
      </c>
      <c r="W28" s="42"/>
      <c r="X28" s="42">
        <v>0.0</v>
      </c>
      <c r="Y28" s="42">
        <v>0.0</v>
      </c>
      <c r="Z28" s="42"/>
      <c r="AA28" s="42"/>
      <c r="AB28" s="42"/>
      <c r="AC28" s="42">
        <v>0.0</v>
      </c>
      <c r="AD28" s="42"/>
      <c r="AE28" s="42">
        <v>0.0</v>
      </c>
      <c r="AF28" s="42">
        <v>0.0</v>
      </c>
      <c r="AG28" s="42"/>
      <c r="AH28" s="42"/>
      <c r="AI28" s="35"/>
      <c r="AJ28" s="28">
        <f>COUNTIF($D$19:$AH$19,"Flexib. Curricular")</f>
        <v>2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 t="s">
        <v>105</v>
      </c>
      <c r="I29" s="42"/>
      <c r="J29" s="42" t="s">
        <v>105</v>
      </c>
      <c r="K29" s="42" t="s">
        <v>105</v>
      </c>
      <c r="L29" s="42"/>
      <c r="M29" s="42"/>
      <c r="N29" s="42"/>
      <c r="O29" s="42" t="s">
        <v>105</v>
      </c>
      <c r="P29" s="42"/>
      <c r="Q29" s="42" t="s">
        <v>105</v>
      </c>
      <c r="R29" s="42" t="s">
        <v>105</v>
      </c>
      <c r="S29" s="42"/>
      <c r="T29" s="42"/>
      <c r="U29" s="42"/>
      <c r="V29" s="42" t="s">
        <v>105</v>
      </c>
      <c r="W29" s="42"/>
      <c r="X29" s="42" t="s">
        <v>105</v>
      </c>
      <c r="Y29" s="42" t="s">
        <v>105</v>
      </c>
      <c r="Z29" s="42"/>
      <c r="AA29" s="42"/>
      <c r="AB29" s="42"/>
      <c r="AC29" s="42" t="s">
        <v>105</v>
      </c>
      <c r="AD29" s="42"/>
      <c r="AE29" s="42" t="s">
        <v>105</v>
      </c>
      <c r="AF29" s="42" t="s">
        <v>105</v>
      </c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 t="s">
        <v>31</v>
      </c>
      <c r="I30" s="49"/>
      <c r="J30" s="49" t="s">
        <v>31</v>
      </c>
      <c r="K30" s="49" t="s">
        <v>31</v>
      </c>
      <c r="L30" s="49"/>
      <c r="M30" s="49"/>
      <c r="N30" s="49"/>
      <c r="O30" s="49" t="s">
        <v>31</v>
      </c>
      <c r="P30" s="49"/>
      <c r="Q30" s="49" t="s">
        <v>31</v>
      </c>
      <c r="R30" s="49" t="s">
        <v>31</v>
      </c>
      <c r="S30" s="49"/>
      <c r="T30" s="49"/>
      <c r="U30" s="49"/>
      <c r="V30" s="49" t="s">
        <v>31</v>
      </c>
      <c r="W30" s="49"/>
      <c r="X30" s="49" t="s">
        <v>31</v>
      </c>
      <c r="Y30" s="49" t="s">
        <v>31</v>
      </c>
      <c r="Z30" s="49"/>
      <c r="AA30" s="49"/>
      <c r="AB30" s="49"/>
      <c r="AC30" s="49" t="s">
        <v>31</v>
      </c>
      <c r="AD30" s="49"/>
      <c r="AE30" s="49" t="s">
        <v>31</v>
      </c>
      <c r="AF30" s="49" t="s">
        <v>31</v>
      </c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 t="s">
        <v>41</v>
      </c>
      <c r="I31" s="49"/>
      <c r="J31" s="49" t="s">
        <v>80</v>
      </c>
      <c r="K31" s="49" t="s">
        <v>8</v>
      </c>
      <c r="L31" s="49"/>
      <c r="M31" s="49"/>
      <c r="N31" s="49"/>
      <c r="O31" s="49" t="s">
        <v>41</v>
      </c>
      <c r="P31" s="49"/>
      <c r="Q31" s="49" t="s">
        <v>80</v>
      </c>
      <c r="R31" s="49" t="s">
        <v>83</v>
      </c>
      <c r="S31" s="49"/>
      <c r="T31" s="49"/>
      <c r="U31" s="49"/>
      <c r="V31" s="49" t="s">
        <v>41</v>
      </c>
      <c r="W31" s="49"/>
      <c r="X31" s="49" t="s">
        <v>80</v>
      </c>
      <c r="Y31" s="49" t="s">
        <v>8</v>
      </c>
      <c r="Z31" s="49"/>
      <c r="AA31" s="49"/>
      <c r="AB31" s="49"/>
      <c r="AC31" s="49" t="s">
        <v>41</v>
      </c>
      <c r="AD31" s="49"/>
      <c r="AE31" s="49" t="s">
        <v>80</v>
      </c>
      <c r="AF31" s="49" t="s">
        <v>8</v>
      </c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144</v>
      </c>
      <c r="C32" s="10"/>
      <c r="D32" s="49"/>
      <c r="E32" s="49"/>
      <c r="F32" s="49"/>
      <c r="G32" s="49"/>
      <c r="H32" s="49">
        <v>2.0</v>
      </c>
      <c r="I32" s="49"/>
      <c r="J32" s="49">
        <v>2.0</v>
      </c>
      <c r="K32" s="49">
        <v>6.0</v>
      </c>
      <c r="L32" s="49"/>
      <c r="M32" s="49"/>
      <c r="N32" s="49"/>
      <c r="O32" s="49">
        <v>2.0</v>
      </c>
      <c r="P32" s="49"/>
      <c r="Q32" s="49">
        <v>2.0</v>
      </c>
      <c r="R32" s="49">
        <v>6.0</v>
      </c>
      <c r="S32" s="49"/>
      <c r="T32" s="49"/>
      <c r="U32" s="49"/>
      <c r="V32" s="49">
        <v>2.0</v>
      </c>
      <c r="W32" s="49"/>
      <c r="X32" s="49">
        <v>2.0</v>
      </c>
      <c r="Y32" s="49">
        <v>6.0</v>
      </c>
      <c r="Z32" s="49"/>
      <c r="AA32" s="49"/>
      <c r="AB32" s="49"/>
      <c r="AC32" s="49">
        <v>2.0</v>
      </c>
      <c r="AD32" s="49"/>
      <c r="AE32" s="49">
        <v>2.0</v>
      </c>
      <c r="AF32" s="49">
        <v>6.0</v>
      </c>
      <c r="AG32" s="49"/>
      <c r="AH32" s="49"/>
      <c r="AI32" s="35"/>
      <c r="AJ32" s="21">
        <f>COUNTIF($D$20:$AH$20,"Manhã")</f>
        <v>13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0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/>
      <c r="F34" s="74"/>
      <c r="G34" s="74"/>
      <c r="H34" s="74" t="s">
        <v>67</v>
      </c>
      <c r="I34" s="74"/>
      <c r="J34" s="74" t="s">
        <v>67</v>
      </c>
      <c r="K34" s="74" t="s">
        <v>73</v>
      </c>
      <c r="L34" s="74"/>
      <c r="M34" s="74"/>
      <c r="N34" s="74"/>
      <c r="O34" s="74" t="s">
        <v>67</v>
      </c>
      <c r="P34" s="74"/>
      <c r="Q34" s="74" t="s">
        <v>67</v>
      </c>
      <c r="R34" s="74" t="s">
        <v>67</v>
      </c>
      <c r="S34" s="74"/>
      <c r="T34" s="74"/>
      <c r="U34" s="74"/>
      <c r="V34" s="74" t="s">
        <v>67</v>
      </c>
      <c r="W34" s="74"/>
      <c r="X34" s="74" t="s">
        <v>67</v>
      </c>
      <c r="Y34" s="74" t="s">
        <v>67</v>
      </c>
      <c r="Z34" s="74"/>
      <c r="AA34" s="74"/>
      <c r="AB34" s="74"/>
      <c r="AC34" s="74" t="s">
        <v>73</v>
      </c>
      <c r="AD34" s="74"/>
      <c r="AE34" s="74" t="s">
        <v>73</v>
      </c>
      <c r="AF34" s="74" t="s">
        <v>73</v>
      </c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/>
      <c r="F35" s="75"/>
      <c r="G35" s="75"/>
      <c r="H35" s="75" t="s">
        <v>67</v>
      </c>
      <c r="I35" s="75"/>
      <c r="J35" s="75"/>
      <c r="K35" s="75" t="s">
        <v>73</v>
      </c>
      <c r="L35" s="75"/>
      <c r="M35" s="75"/>
      <c r="N35" s="75"/>
      <c r="O35" s="75" t="s">
        <v>67</v>
      </c>
      <c r="P35" s="75"/>
      <c r="Q35" s="75"/>
      <c r="R35" s="75" t="s">
        <v>67</v>
      </c>
      <c r="S35" s="75"/>
      <c r="T35" s="75"/>
      <c r="U35" s="75"/>
      <c r="V35" s="75" t="s">
        <v>67</v>
      </c>
      <c r="W35" s="75"/>
      <c r="X35" s="75"/>
      <c r="Y35" s="75" t="s">
        <v>67</v>
      </c>
      <c r="Z35" s="75"/>
      <c r="AA35" s="75"/>
      <c r="AB35" s="75"/>
      <c r="AC35" s="75" t="s">
        <v>73</v>
      </c>
      <c r="AD35" s="75"/>
      <c r="AE35" s="75"/>
      <c r="AF35" s="75" t="s">
        <v>67</v>
      </c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145</v>
      </c>
      <c r="C36" s="10"/>
      <c r="D36" s="78"/>
      <c r="E36" s="78"/>
      <c r="F36" s="78"/>
      <c r="G36" s="78"/>
      <c r="H36" s="78"/>
      <c r="I36" s="78"/>
      <c r="J36" s="78" t="s">
        <v>73</v>
      </c>
      <c r="K36" s="78" t="s">
        <v>73</v>
      </c>
      <c r="L36" s="78"/>
      <c r="M36" s="78"/>
      <c r="N36" s="78"/>
      <c r="O36" s="78"/>
      <c r="P36" s="78"/>
      <c r="Q36" s="78" t="s">
        <v>73</v>
      </c>
      <c r="R36" s="78" t="s">
        <v>73</v>
      </c>
      <c r="S36" s="78"/>
      <c r="T36" s="78"/>
      <c r="U36" s="78"/>
      <c r="V36" s="78"/>
      <c r="W36" s="78"/>
      <c r="X36" s="78" t="s">
        <v>73</v>
      </c>
      <c r="Y36" s="78" t="s">
        <v>73</v>
      </c>
      <c r="Z36" s="78"/>
      <c r="AA36" s="78"/>
      <c r="AB36" s="78"/>
      <c r="AC36" s="78"/>
      <c r="AD36" s="78"/>
      <c r="AE36" s="78" t="s">
        <v>73</v>
      </c>
      <c r="AF36" s="78" t="s">
        <v>73</v>
      </c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107</v>
      </c>
      <c r="C37" s="10"/>
      <c r="D37" s="75"/>
      <c r="E37" s="75"/>
      <c r="F37" s="75"/>
      <c r="G37" s="75"/>
      <c r="H37" s="75"/>
      <c r="I37" s="75"/>
      <c r="J37" s="75"/>
      <c r="K37" s="75" t="s">
        <v>73</v>
      </c>
      <c r="L37" s="75"/>
      <c r="M37" s="75"/>
      <c r="N37" s="75"/>
      <c r="O37" s="75"/>
      <c r="P37" s="75"/>
      <c r="Q37" s="75"/>
      <c r="R37" s="75" t="s">
        <v>73</v>
      </c>
      <c r="S37" s="75"/>
      <c r="T37" s="75"/>
      <c r="U37" s="75"/>
      <c r="V37" s="75"/>
      <c r="W37" s="75"/>
      <c r="X37" s="75"/>
      <c r="Y37" s="75" t="s">
        <v>73</v>
      </c>
      <c r="Z37" s="75"/>
      <c r="AA37" s="75"/>
      <c r="AB37" s="75"/>
      <c r="AC37" s="75"/>
      <c r="AD37" s="75"/>
      <c r="AE37" s="75"/>
      <c r="AF37" s="75" t="s">
        <v>67</v>
      </c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75</v>
      </c>
      <c r="C38" s="10"/>
      <c r="D38" s="75"/>
      <c r="E38" s="75"/>
      <c r="F38" s="75"/>
      <c r="G38" s="75"/>
      <c r="H38" s="75"/>
      <c r="I38" s="75"/>
      <c r="J38" s="75"/>
      <c r="K38" s="75" t="s">
        <v>73</v>
      </c>
      <c r="L38" s="75"/>
      <c r="M38" s="75"/>
      <c r="N38" s="75"/>
      <c r="O38" s="75"/>
      <c r="P38" s="75"/>
      <c r="Q38" s="75"/>
      <c r="R38" s="75" t="s">
        <v>73</v>
      </c>
      <c r="S38" s="75"/>
      <c r="T38" s="75"/>
      <c r="U38" s="75"/>
      <c r="V38" s="75"/>
      <c r="W38" s="75"/>
      <c r="X38" s="75"/>
      <c r="Y38" s="75" t="s">
        <v>73</v>
      </c>
      <c r="Z38" s="75"/>
      <c r="AA38" s="75"/>
      <c r="AB38" s="75"/>
      <c r="AC38" s="75"/>
      <c r="AD38" s="75"/>
      <c r="AE38" s="75"/>
      <c r="AF38" s="75" t="s">
        <v>67</v>
      </c>
      <c r="AG38" s="75"/>
      <c r="AH38" s="75"/>
      <c r="AI38" s="35"/>
      <c r="AJ38" s="79">
        <f>COUNTIF($D$21:$AH$21,"canoagem")</f>
        <v>13</v>
      </c>
      <c r="AK38" s="29" t="s">
        <v>41</v>
      </c>
      <c r="AL38" s="30"/>
    </row>
    <row r="39" ht="24.75" customHeight="1">
      <c r="A39" s="67"/>
      <c r="B39" s="73" t="s">
        <v>108</v>
      </c>
      <c r="C39" s="10"/>
      <c r="D39" s="78"/>
      <c r="E39" s="78"/>
      <c r="F39" s="78"/>
      <c r="G39" s="78"/>
      <c r="H39" s="78"/>
      <c r="I39" s="78"/>
      <c r="J39" s="78"/>
      <c r="K39" s="78" t="s">
        <v>73</v>
      </c>
      <c r="L39" s="78"/>
      <c r="M39" s="78"/>
      <c r="N39" s="78"/>
      <c r="O39" s="78"/>
      <c r="P39" s="78"/>
      <c r="Q39" s="78"/>
      <c r="R39" s="78" t="s">
        <v>73</v>
      </c>
      <c r="S39" s="78"/>
      <c r="T39" s="78"/>
      <c r="U39" s="78"/>
      <c r="V39" s="78"/>
      <c r="W39" s="78"/>
      <c r="X39" s="78"/>
      <c r="Y39" s="78" t="s">
        <v>73</v>
      </c>
      <c r="Z39" s="78"/>
      <c r="AA39" s="78"/>
      <c r="AB39" s="78"/>
      <c r="AC39" s="78"/>
      <c r="AD39" s="78"/>
      <c r="AE39" s="78"/>
      <c r="AF39" s="78" t="s">
        <v>73</v>
      </c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31.92307692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1.153846154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150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58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92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12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12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4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4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1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3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40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40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12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12.5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3.333333333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3.333333333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3.75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146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567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/>
      <c r="AI9" s="27"/>
      <c r="AJ9" s="28">
        <f>SUM($D$11:$AH$11)</f>
        <v>274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E10" si="1">SUM(D11:D12)</f>
        <v>45</v>
      </c>
      <c r="E10" s="34">
        <f t="shared" si="1"/>
        <v>19</v>
      </c>
      <c r="F10" s="34">
        <v>19.0</v>
      </c>
      <c r="G10" s="34">
        <v>58.0</v>
      </c>
      <c r="H10" s="34">
        <f t="shared" ref="H10:J10" si="2">SUM(H11:H12)</f>
        <v>0</v>
      </c>
      <c r="I10" s="34">
        <f t="shared" si="2"/>
        <v>0</v>
      </c>
      <c r="J10" s="34">
        <f t="shared" si="2"/>
        <v>0</v>
      </c>
      <c r="K10" s="34">
        <v>27.0</v>
      </c>
      <c r="L10" s="34">
        <f t="shared" ref="L10:R10" si="3">SUM(L11:L12)</f>
        <v>20</v>
      </c>
      <c r="M10" s="34">
        <f t="shared" si="3"/>
        <v>0</v>
      </c>
      <c r="N10" s="34">
        <f t="shared" si="3"/>
        <v>0</v>
      </c>
      <c r="O10" s="34">
        <f t="shared" si="3"/>
        <v>0</v>
      </c>
      <c r="P10" s="34">
        <f t="shared" si="3"/>
        <v>0</v>
      </c>
      <c r="Q10" s="34">
        <f t="shared" si="3"/>
        <v>45</v>
      </c>
      <c r="R10" s="34">
        <f t="shared" si="3"/>
        <v>96</v>
      </c>
      <c r="S10" s="34">
        <v>98.0</v>
      </c>
      <c r="T10" s="34">
        <v>38.0</v>
      </c>
      <c r="U10" s="34">
        <v>21.0</v>
      </c>
      <c r="V10" s="34">
        <f t="shared" ref="V10:AE10" si="4">SUM(V11:V12)</f>
        <v>0</v>
      </c>
      <c r="W10" s="34">
        <f t="shared" si="4"/>
        <v>0</v>
      </c>
      <c r="X10" s="34">
        <f t="shared" si="4"/>
        <v>0</v>
      </c>
      <c r="Y10" s="34">
        <f t="shared" si="4"/>
        <v>0</v>
      </c>
      <c r="Z10" s="34">
        <f t="shared" si="4"/>
        <v>0</v>
      </c>
      <c r="AA10" s="34">
        <f t="shared" si="4"/>
        <v>0</v>
      </c>
      <c r="AB10" s="34">
        <f t="shared" si="4"/>
        <v>0</v>
      </c>
      <c r="AC10" s="34">
        <f t="shared" si="4"/>
        <v>0</v>
      </c>
      <c r="AD10" s="34">
        <f t="shared" si="4"/>
        <v>0</v>
      </c>
      <c r="AE10" s="34">
        <f t="shared" si="4"/>
        <v>19</v>
      </c>
      <c r="AF10" s="34">
        <v>20.0</v>
      </c>
      <c r="AG10" s="34">
        <v>42.0</v>
      </c>
      <c r="AH10" s="34">
        <f>SUM(AH11:AH12)</f>
        <v>0</v>
      </c>
      <c r="AI10" s="35"/>
      <c r="AJ10" s="28">
        <f>SUM($D$12:$AH$12)</f>
        <v>293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>
        <v>19.0</v>
      </c>
      <c r="E11" s="38">
        <v>7.0</v>
      </c>
      <c r="F11" s="38">
        <v>7.0</v>
      </c>
      <c r="G11" s="38">
        <v>31.0</v>
      </c>
      <c r="H11" s="38"/>
      <c r="I11" s="38"/>
      <c r="J11" s="38"/>
      <c r="K11" s="38">
        <v>15.0</v>
      </c>
      <c r="L11" s="38">
        <v>12.0</v>
      </c>
      <c r="M11" s="38"/>
      <c r="N11" s="38"/>
      <c r="O11" s="38"/>
      <c r="P11" s="38"/>
      <c r="Q11" s="38">
        <v>25.0</v>
      </c>
      <c r="R11" s="38">
        <v>45.0</v>
      </c>
      <c r="S11" s="38">
        <v>48.0</v>
      </c>
      <c r="T11" s="38">
        <v>17.0</v>
      </c>
      <c r="U11" s="38">
        <v>10.0</v>
      </c>
      <c r="V11" s="38"/>
      <c r="W11" s="38"/>
      <c r="X11" s="38"/>
      <c r="Y11" s="38"/>
      <c r="Z11" s="38"/>
      <c r="AA11" s="38"/>
      <c r="AB11" s="38"/>
      <c r="AC11" s="38"/>
      <c r="AD11" s="38"/>
      <c r="AE11" s="38">
        <v>7.0</v>
      </c>
      <c r="AF11" s="38">
        <v>9.0</v>
      </c>
      <c r="AG11" s="38">
        <v>22.0</v>
      </c>
      <c r="AH11" s="38"/>
      <c r="AI11" s="35"/>
      <c r="AJ11" s="28">
        <f>SUM($D$13:$AH$13)</f>
        <v>7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>
        <v>26.0</v>
      </c>
      <c r="E12" s="38">
        <v>12.0</v>
      </c>
      <c r="F12" s="38">
        <v>12.0</v>
      </c>
      <c r="G12" s="38">
        <v>27.0</v>
      </c>
      <c r="H12" s="38"/>
      <c r="I12" s="38"/>
      <c r="J12" s="38"/>
      <c r="K12" s="38">
        <v>12.0</v>
      </c>
      <c r="L12" s="38">
        <v>8.0</v>
      </c>
      <c r="M12" s="38"/>
      <c r="N12" s="38"/>
      <c r="O12" s="38"/>
      <c r="P12" s="38"/>
      <c r="Q12" s="38">
        <v>20.0</v>
      </c>
      <c r="R12" s="38">
        <v>51.0</v>
      </c>
      <c r="S12" s="38">
        <v>50.0</v>
      </c>
      <c r="T12" s="38">
        <v>21.0</v>
      </c>
      <c r="U12" s="38">
        <v>11.0</v>
      </c>
      <c r="V12" s="38"/>
      <c r="W12" s="38"/>
      <c r="X12" s="38"/>
      <c r="Y12" s="38"/>
      <c r="Z12" s="38"/>
      <c r="AA12" s="38"/>
      <c r="AB12" s="38"/>
      <c r="AC12" s="38"/>
      <c r="AD12" s="38"/>
      <c r="AE12" s="38">
        <v>12.0</v>
      </c>
      <c r="AF12" s="38">
        <v>11.0</v>
      </c>
      <c r="AG12" s="38">
        <v>20.0</v>
      </c>
      <c r="AH12" s="38"/>
      <c r="AI12" s="35"/>
      <c r="AJ12" s="39">
        <f>SUM($D$14:$AH$14)</f>
        <v>1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>
        <v>2.0</v>
      </c>
      <c r="E13" s="42">
        <v>1.0</v>
      </c>
      <c r="F13" s="42">
        <v>0.0</v>
      </c>
      <c r="G13" s="42">
        <v>0.0</v>
      </c>
      <c r="H13" s="42"/>
      <c r="I13" s="42"/>
      <c r="J13" s="42"/>
      <c r="K13" s="42">
        <v>0.0</v>
      </c>
      <c r="L13" s="42">
        <v>0.0</v>
      </c>
      <c r="M13" s="42"/>
      <c r="N13" s="42"/>
      <c r="O13" s="42"/>
      <c r="P13" s="42"/>
      <c r="Q13" s="42">
        <v>0.0</v>
      </c>
      <c r="R13" s="42">
        <v>4.0</v>
      </c>
      <c r="S13" s="42">
        <v>0.0</v>
      </c>
      <c r="T13" s="42">
        <v>0.0</v>
      </c>
      <c r="U13" s="42">
        <v>0.0</v>
      </c>
      <c r="V13" s="42"/>
      <c r="W13" s="42"/>
      <c r="X13" s="42"/>
      <c r="Y13" s="42"/>
      <c r="Z13" s="42"/>
      <c r="AA13" s="42"/>
      <c r="AB13" s="42"/>
      <c r="AC13" s="42"/>
      <c r="AD13" s="42"/>
      <c r="AE13" s="42">
        <v>0.0</v>
      </c>
      <c r="AF13" s="42">
        <v>0.0</v>
      </c>
      <c r="AG13" s="42">
        <v>0.0</v>
      </c>
      <c r="AH13" s="42"/>
      <c r="AI13" s="35"/>
      <c r="AJ13" s="43">
        <f>SUM($D$15:$AH$15)</f>
        <v>24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>
        <v>1.0</v>
      </c>
      <c r="E14" s="42">
        <v>0.0</v>
      </c>
      <c r="F14" s="42">
        <v>0.0</v>
      </c>
      <c r="G14" s="42">
        <v>0.0</v>
      </c>
      <c r="H14" s="42"/>
      <c r="I14" s="42"/>
      <c r="J14" s="42"/>
      <c r="K14" s="42">
        <v>0.0</v>
      </c>
      <c r="L14" s="42">
        <v>0.0</v>
      </c>
      <c r="M14" s="42"/>
      <c r="N14" s="42"/>
      <c r="O14" s="42"/>
      <c r="P14" s="42"/>
      <c r="Q14" s="42">
        <v>0.0</v>
      </c>
      <c r="R14" s="42">
        <v>0.0</v>
      </c>
      <c r="S14" s="42">
        <v>0.0</v>
      </c>
      <c r="T14" s="42">
        <v>0.0</v>
      </c>
      <c r="U14" s="42">
        <v>0.0</v>
      </c>
      <c r="V14" s="42"/>
      <c r="W14" s="42"/>
      <c r="X14" s="42"/>
      <c r="Y14" s="42"/>
      <c r="Z14" s="42"/>
      <c r="AA14" s="42"/>
      <c r="AB14" s="42"/>
      <c r="AC14" s="42"/>
      <c r="AD14" s="42"/>
      <c r="AE14" s="42">
        <v>0.0</v>
      </c>
      <c r="AF14" s="42">
        <v>0.0</v>
      </c>
      <c r="AG14" s="42">
        <v>0.0</v>
      </c>
      <c r="AH14" s="42"/>
      <c r="AI14" s="35"/>
      <c r="AJ14" s="46">
        <f>SUM($D$16:$AH$16)</f>
        <v>31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>
        <v>2.0</v>
      </c>
      <c r="E15" s="42">
        <v>1.0</v>
      </c>
      <c r="F15" s="42">
        <v>1.0</v>
      </c>
      <c r="G15" s="42">
        <v>2.0</v>
      </c>
      <c r="H15" s="42"/>
      <c r="I15" s="42"/>
      <c r="J15" s="42"/>
      <c r="K15" s="42">
        <v>1.0</v>
      </c>
      <c r="L15" s="42">
        <v>1.0</v>
      </c>
      <c r="M15" s="42"/>
      <c r="N15" s="42"/>
      <c r="O15" s="42"/>
      <c r="P15" s="42"/>
      <c r="Q15" s="42">
        <v>1.0</v>
      </c>
      <c r="R15" s="42">
        <v>4.0</v>
      </c>
      <c r="S15" s="42">
        <v>2.0</v>
      </c>
      <c r="T15" s="42">
        <v>1.0</v>
      </c>
      <c r="U15" s="42">
        <v>1.0</v>
      </c>
      <c r="V15" s="42"/>
      <c r="W15" s="42"/>
      <c r="X15" s="42"/>
      <c r="Y15" s="42"/>
      <c r="Z15" s="42"/>
      <c r="AA15" s="42"/>
      <c r="AB15" s="42"/>
      <c r="AC15" s="42"/>
      <c r="AD15" s="42"/>
      <c r="AE15" s="42">
        <v>3.0</v>
      </c>
      <c r="AF15" s="42">
        <v>2.0</v>
      </c>
      <c r="AG15" s="42">
        <v>2.0</v>
      </c>
      <c r="AH15" s="42"/>
      <c r="AI15" s="35"/>
      <c r="AJ15" s="21">
        <f>COUNTIF($D$17:$AH$17,"1º ciclo")</f>
        <v>1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>
        <v>4.0</v>
      </c>
      <c r="E16" s="42">
        <v>1.0</v>
      </c>
      <c r="F16" s="42">
        <v>1.0</v>
      </c>
      <c r="G16" s="42">
        <v>2.0</v>
      </c>
      <c r="H16" s="42"/>
      <c r="I16" s="42"/>
      <c r="J16" s="42"/>
      <c r="K16" s="42">
        <v>2.0</v>
      </c>
      <c r="L16" s="42">
        <v>2.0</v>
      </c>
      <c r="M16" s="42"/>
      <c r="N16" s="42"/>
      <c r="O16" s="42"/>
      <c r="P16" s="42"/>
      <c r="Q16" s="42">
        <v>2.0</v>
      </c>
      <c r="R16" s="42">
        <v>5.0</v>
      </c>
      <c r="S16" s="42">
        <v>4.0</v>
      </c>
      <c r="T16" s="42">
        <v>2.0</v>
      </c>
      <c r="U16" s="42">
        <v>1.0</v>
      </c>
      <c r="V16" s="42"/>
      <c r="W16" s="42"/>
      <c r="X16" s="42"/>
      <c r="Y16" s="42"/>
      <c r="Z16" s="42"/>
      <c r="AA16" s="42"/>
      <c r="AB16" s="42"/>
      <c r="AC16" s="42"/>
      <c r="AD16" s="42"/>
      <c r="AE16" s="42">
        <v>1.0</v>
      </c>
      <c r="AF16" s="42">
        <v>3.0</v>
      </c>
      <c r="AG16" s="42">
        <v>1.0</v>
      </c>
      <c r="AH16" s="42"/>
      <c r="AI16" s="35"/>
      <c r="AJ16" s="28">
        <f>COUNTIF($D$17:$AH$17,"2º ciclo")</f>
        <v>1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 t="s">
        <v>28</v>
      </c>
      <c r="E17" s="42" t="s">
        <v>28</v>
      </c>
      <c r="F17" s="42" t="s">
        <v>28</v>
      </c>
      <c r="G17" s="42" t="s">
        <v>28</v>
      </c>
      <c r="H17" s="42"/>
      <c r="I17" s="42"/>
      <c r="J17" s="42"/>
      <c r="K17" s="42" t="s">
        <v>28</v>
      </c>
      <c r="L17" s="42" t="s">
        <v>28</v>
      </c>
      <c r="M17" s="42"/>
      <c r="N17" s="42"/>
      <c r="O17" s="42"/>
      <c r="P17" s="42"/>
      <c r="Q17" s="42" t="s">
        <v>28</v>
      </c>
      <c r="R17" s="42" t="s">
        <v>55</v>
      </c>
      <c r="S17" s="42" t="s">
        <v>101</v>
      </c>
      <c r="T17" s="42" t="s">
        <v>28</v>
      </c>
      <c r="U17" s="42" t="s">
        <v>102</v>
      </c>
      <c r="V17" s="42"/>
      <c r="W17" s="42"/>
      <c r="X17" s="42"/>
      <c r="Y17" s="42"/>
      <c r="Z17" s="42"/>
      <c r="AA17" s="42"/>
      <c r="AB17" s="42"/>
      <c r="AC17" s="42"/>
      <c r="AD17" s="42"/>
      <c r="AE17" s="42" t="s">
        <v>28</v>
      </c>
      <c r="AF17" s="42" t="s">
        <v>28</v>
      </c>
      <c r="AG17" s="42" t="s">
        <v>28</v>
      </c>
      <c r="AH17" s="42"/>
      <c r="AI17" s="35"/>
      <c r="AJ17" s="28">
        <f>COUNTIF($D$17:$AH$17,"3º ciclo")</f>
        <v>11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 t="s">
        <v>31</v>
      </c>
      <c r="E18" s="42" t="s">
        <v>31</v>
      </c>
      <c r="F18" s="42" t="s">
        <v>31</v>
      </c>
      <c r="G18" s="42" t="s">
        <v>31</v>
      </c>
      <c r="H18" s="42"/>
      <c r="I18" s="42"/>
      <c r="J18" s="42"/>
      <c r="K18" s="42" t="s">
        <v>31</v>
      </c>
      <c r="L18" s="42" t="s">
        <v>31</v>
      </c>
      <c r="M18" s="42"/>
      <c r="N18" s="42"/>
      <c r="O18" s="42"/>
      <c r="P18" s="42"/>
      <c r="Q18" s="42" t="s">
        <v>31</v>
      </c>
      <c r="R18" s="42" t="s">
        <v>31</v>
      </c>
      <c r="S18" s="42" t="s">
        <v>31</v>
      </c>
      <c r="T18" s="42" t="s">
        <v>31</v>
      </c>
      <c r="U18" s="42" t="s">
        <v>31</v>
      </c>
      <c r="V18" s="42"/>
      <c r="W18" s="42"/>
      <c r="X18" s="42"/>
      <c r="Y18" s="42"/>
      <c r="Z18" s="42"/>
      <c r="AA18" s="42"/>
      <c r="AB18" s="42"/>
      <c r="AC18" s="42"/>
      <c r="AD18" s="42"/>
      <c r="AE18" s="42" t="s">
        <v>60</v>
      </c>
      <c r="AF18" s="42" t="s">
        <v>105</v>
      </c>
      <c r="AG18" s="42" t="s">
        <v>60</v>
      </c>
      <c r="AH18" s="42"/>
      <c r="AI18" s="27"/>
      <c r="AJ18" s="28">
        <f>COUNTIF($D$17:$AH$17,"secundário")</f>
        <v>1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 t="s">
        <v>137</v>
      </c>
      <c r="E19" s="49" t="s">
        <v>34</v>
      </c>
      <c r="F19" s="49" t="s">
        <v>34</v>
      </c>
      <c r="G19" s="49" t="s">
        <v>34</v>
      </c>
      <c r="H19" s="49"/>
      <c r="I19" s="49"/>
      <c r="J19" s="49"/>
      <c r="K19" s="49" t="s">
        <v>137</v>
      </c>
      <c r="L19" s="49" t="s">
        <v>137</v>
      </c>
      <c r="M19" s="49"/>
      <c r="N19" s="49"/>
      <c r="O19" s="49"/>
      <c r="P19" s="49"/>
      <c r="Q19" s="49" t="s">
        <v>34</v>
      </c>
      <c r="R19" s="49" t="s">
        <v>137</v>
      </c>
      <c r="S19" s="49" t="s">
        <v>34</v>
      </c>
      <c r="T19" s="49" t="s">
        <v>34</v>
      </c>
      <c r="U19" s="49" t="s">
        <v>34</v>
      </c>
      <c r="V19" s="49"/>
      <c r="W19" s="49"/>
      <c r="X19" s="49"/>
      <c r="Y19" s="49"/>
      <c r="Z19" s="49"/>
      <c r="AA19" s="49"/>
      <c r="AB19" s="49"/>
      <c r="AC19" s="49"/>
      <c r="AD19" s="49"/>
      <c r="AE19" s="49" t="s">
        <v>147</v>
      </c>
      <c r="AF19" s="49" t="s">
        <v>147</v>
      </c>
      <c r="AG19" s="49" t="s">
        <v>34</v>
      </c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 t="s">
        <v>38</v>
      </c>
      <c r="E20" s="49" t="s">
        <v>38</v>
      </c>
      <c r="F20" s="49" t="s">
        <v>38</v>
      </c>
      <c r="G20" s="49" t="s">
        <v>38</v>
      </c>
      <c r="H20" s="49"/>
      <c r="I20" s="49"/>
      <c r="J20" s="49"/>
      <c r="K20" s="49" t="s">
        <v>38</v>
      </c>
      <c r="L20" s="49" t="s">
        <v>38</v>
      </c>
      <c r="M20" s="49"/>
      <c r="N20" s="49"/>
      <c r="O20" s="49"/>
      <c r="P20" s="49"/>
      <c r="Q20" s="49" t="s">
        <v>37</v>
      </c>
      <c r="R20" s="49" t="s">
        <v>37</v>
      </c>
      <c r="S20" s="49" t="s">
        <v>37</v>
      </c>
      <c r="T20" s="49" t="s">
        <v>37</v>
      </c>
      <c r="U20" s="49" t="s">
        <v>37</v>
      </c>
      <c r="V20" s="49"/>
      <c r="W20" s="49"/>
      <c r="X20" s="49"/>
      <c r="Y20" s="49"/>
      <c r="Z20" s="49"/>
      <c r="AA20" s="49"/>
      <c r="AB20" s="49"/>
      <c r="AC20" s="49"/>
      <c r="AD20" s="49"/>
      <c r="AE20" s="49" t="s">
        <v>68</v>
      </c>
      <c r="AF20" s="49" t="s">
        <v>37</v>
      </c>
      <c r="AG20" s="49" t="s">
        <v>37</v>
      </c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 t="s">
        <v>41</v>
      </c>
      <c r="E21" s="49" t="s">
        <v>41</v>
      </c>
      <c r="F21" s="49" t="s">
        <v>41</v>
      </c>
      <c r="G21" s="49" t="s">
        <v>41</v>
      </c>
      <c r="H21" s="49"/>
      <c r="I21" s="49"/>
      <c r="J21" s="49"/>
      <c r="K21" s="49" t="s">
        <v>41</v>
      </c>
      <c r="L21" s="49" t="s">
        <v>41</v>
      </c>
      <c r="M21" s="49"/>
      <c r="N21" s="49"/>
      <c r="O21" s="49"/>
      <c r="P21" s="49"/>
      <c r="Q21" s="49" t="s">
        <v>41</v>
      </c>
      <c r="R21" s="49" t="s">
        <v>79</v>
      </c>
      <c r="S21" s="49" t="s">
        <v>41</v>
      </c>
      <c r="T21" s="49" t="s">
        <v>41</v>
      </c>
      <c r="U21" s="49" t="s">
        <v>41</v>
      </c>
      <c r="V21" s="49"/>
      <c r="W21" s="49"/>
      <c r="X21" s="49"/>
      <c r="Y21" s="49"/>
      <c r="Z21" s="49"/>
      <c r="AA21" s="49"/>
      <c r="AB21" s="49"/>
      <c r="AC21" s="49"/>
      <c r="AD21" s="49"/>
      <c r="AE21" s="49" t="s">
        <v>83</v>
      </c>
      <c r="AF21" s="49" t="s">
        <v>41</v>
      </c>
      <c r="AG21" s="49" t="s">
        <v>41</v>
      </c>
      <c r="AH21" s="49"/>
      <c r="AI21" s="27"/>
      <c r="AJ21" s="50">
        <f>COUNTA($D$11:$AH$11)</f>
        <v>14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 t="s">
        <v>44</v>
      </c>
      <c r="E22" s="49" t="s">
        <v>44</v>
      </c>
      <c r="F22" s="49" t="s">
        <v>44</v>
      </c>
      <c r="G22" s="49" t="s">
        <v>44</v>
      </c>
      <c r="H22" s="49"/>
      <c r="I22" s="49"/>
      <c r="J22" s="49"/>
      <c r="K22" s="49" t="s">
        <v>44</v>
      </c>
      <c r="L22" s="49" t="s">
        <v>44</v>
      </c>
      <c r="M22" s="49"/>
      <c r="N22" s="49"/>
      <c r="O22" s="49"/>
      <c r="P22" s="49"/>
      <c r="Q22" s="49" t="s">
        <v>44</v>
      </c>
      <c r="R22" s="49" t="s">
        <v>44</v>
      </c>
      <c r="S22" s="49" t="s">
        <v>44</v>
      </c>
      <c r="T22" s="49" t="s">
        <v>44</v>
      </c>
      <c r="U22" s="49" t="s">
        <v>44</v>
      </c>
      <c r="V22" s="49"/>
      <c r="W22" s="49"/>
      <c r="X22" s="49"/>
      <c r="Y22" s="49"/>
      <c r="Z22" s="49"/>
      <c r="AA22" s="49"/>
      <c r="AB22" s="49"/>
      <c r="AC22" s="49"/>
      <c r="AD22" s="49"/>
      <c r="AE22" s="49" t="s">
        <v>44</v>
      </c>
      <c r="AF22" s="49" t="s">
        <v>44</v>
      </c>
      <c r="AG22" s="49" t="s">
        <v>44</v>
      </c>
      <c r="AH22" s="49"/>
      <c r="AI22" s="35"/>
      <c r="AJ22" s="21">
        <f>COUNTIF($D$18:$AH$18,"Sede")</f>
        <v>11</v>
      </c>
      <c r="AK22" s="22" t="s">
        <v>45</v>
      </c>
      <c r="AL22" s="23" t="s">
        <v>30</v>
      </c>
    </row>
    <row r="23" ht="51.0" customHeight="1">
      <c r="A23" s="55"/>
      <c r="B23" s="56" t="s">
        <v>148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2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>
        <v>19.0</v>
      </c>
      <c r="W24" s="26">
        <v>20.0</v>
      </c>
      <c r="X24" s="26">
        <v>21.0</v>
      </c>
      <c r="Y24" s="26">
        <v>22.0</v>
      </c>
      <c r="Z24" s="26">
        <v>23.0</v>
      </c>
      <c r="AA24" s="26">
        <v>24.0</v>
      </c>
      <c r="AB24" s="26">
        <v>25.0</v>
      </c>
      <c r="AC24" s="26">
        <v>26.0</v>
      </c>
      <c r="AD24" s="26">
        <v>27.0</v>
      </c>
      <c r="AE24" s="26">
        <v>28.0</v>
      </c>
      <c r="AF24" s="26">
        <v>29.0</v>
      </c>
      <c r="AG24" s="26">
        <v>30.0</v>
      </c>
      <c r="AH24" s="26"/>
      <c r="AI24" s="35"/>
      <c r="AJ24" s="39">
        <f>COUNTIF($D$18:$AH$18,"Vários")</f>
        <v>1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>SUM(D26:D27)</f>
        <v>0</v>
      </c>
      <c r="E25" s="34">
        <v>6.0</v>
      </c>
      <c r="F25" s="34">
        <f>SUM(F26:F27)</f>
        <v>0</v>
      </c>
      <c r="G25" s="34">
        <v>5.0</v>
      </c>
      <c r="H25" s="34">
        <v>25.0</v>
      </c>
      <c r="I25" s="34">
        <f t="shared" ref="I25:K25" si="5">SUM(I26:I27)</f>
        <v>0</v>
      </c>
      <c r="J25" s="34">
        <f t="shared" si="5"/>
        <v>0</v>
      </c>
      <c r="K25" s="34">
        <f t="shared" si="5"/>
        <v>0</v>
      </c>
      <c r="L25" s="34">
        <v>4.0</v>
      </c>
      <c r="M25" s="34">
        <f>SUM(M26:M27)</f>
        <v>0</v>
      </c>
      <c r="N25" s="34">
        <v>7.0</v>
      </c>
      <c r="O25" s="34">
        <v>24.0</v>
      </c>
      <c r="P25" s="34">
        <f t="shared" ref="P25:R25" si="6">SUM(P26:P27)</f>
        <v>0</v>
      </c>
      <c r="Q25" s="34">
        <f t="shared" si="6"/>
        <v>0</v>
      </c>
      <c r="R25" s="34">
        <f t="shared" si="6"/>
        <v>0</v>
      </c>
      <c r="S25" s="34">
        <v>5.0</v>
      </c>
      <c r="T25" s="34">
        <f>SUM(T26:T27)</f>
        <v>0</v>
      </c>
      <c r="U25" s="34">
        <v>6.0</v>
      </c>
      <c r="V25" s="34">
        <v>22.0</v>
      </c>
      <c r="W25" s="34">
        <f t="shared" ref="W25:Y25" si="7">SUM(W26:W27)</f>
        <v>0</v>
      </c>
      <c r="X25" s="34">
        <f t="shared" si="7"/>
        <v>0</v>
      </c>
      <c r="Y25" s="34">
        <f t="shared" si="7"/>
        <v>0</v>
      </c>
      <c r="Z25" s="34">
        <v>7.0</v>
      </c>
      <c r="AA25" s="34">
        <f>SUM(AA26:AA27)</f>
        <v>0</v>
      </c>
      <c r="AB25" s="34">
        <v>8.0</v>
      </c>
      <c r="AC25" s="34">
        <v>25.0</v>
      </c>
      <c r="AD25" s="34">
        <f t="shared" ref="AD25:AF25" si="8">SUM(AD26:AD27)</f>
        <v>0</v>
      </c>
      <c r="AE25" s="34">
        <f t="shared" si="8"/>
        <v>0</v>
      </c>
      <c r="AF25" s="34">
        <f t="shared" si="8"/>
        <v>0</v>
      </c>
      <c r="AG25" s="34">
        <v>5.0</v>
      </c>
      <c r="AH25" s="34">
        <f>SUM(AH26:AH27)</f>
        <v>0</v>
      </c>
      <c r="AI25" s="35"/>
      <c r="AJ25" s="43">
        <f>COUNTIF($D$19:$AH$19,"V. Estudo")</f>
        <v>2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>
        <v>2.0</v>
      </c>
      <c r="F26" s="38"/>
      <c r="G26" s="38">
        <v>1.0</v>
      </c>
      <c r="H26" s="38">
        <v>10.0</v>
      </c>
      <c r="I26" s="38"/>
      <c r="J26" s="38"/>
      <c r="K26" s="38"/>
      <c r="L26" s="38">
        <v>2.0</v>
      </c>
      <c r="M26" s="38"/>
      <c r="N26" s="38">
        <v>1.0</v>
      </c>
      <c r="O26" s="38">
        <v>10.0</v>
      </c>
      <c r="P26" s="38"/>
      <c r="Q26" s="38"/>
      <c r="R26" s="38"/>
      <c r="S26" s="38">
        <v>0.0</v>
      </c>
      <c r="T26" s="38"/>
      <c r="U26" s="38">
        <v>3.0</v>
      </c>
      <c r="V26" s="38">
        <v>9.0</v>
      </c>
      <c r="W26" s="38"/>
      <c r="X26" s="38"/>
      <c r="Y26" s="38"/>
      <c r="Z26" s="38">
        <v>3.0</v>
      </c>
      <c r="AA26" s="38"/>
      <c r="AB26" s="38">
        <v>3.0</v>
      </c>
      <c r="AC26" s="38">
        <v>12.0</v>
      </c>
      <c r="AD26" s="38"/>
      <c r="AE26" s="38"/>
      <c r="AF26" s="38"/>
      <c r="AG26" s="38">
        <v>0.0</v>
      </c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>
        <v>4.0</v>
      </c>
      <c r="F27" s="38"/>
      <c r="G27" s="38">
        <v>4.0</v>
      </c>
      <c r="H27" s="38">
        <v>15.0</v>
      </c>
      <c r="I27" s="38"/>
      <c r="J27" s="38"/>
      <c r="K27" s="38"/>
      <c r="L27" s="38">
        <v>2.0</v>
      </c>
      <c r="M27" s="38"/>
      <c r="N27" s="38">
        <v>6.0</v>
      </c>
      <c r="O27" s="38">
        <v>14.0</v>
      </c>
      <c r="P27" s="38"/>
      <c r="Q27" s="38"/>
      <c r="R27" s="38"/>
      <c r="S27" s="38">
        <v>5.0</v>
      </c>
      <c r="T27" s="38"/>
      <c r="U27" s="38">
        <v>3.0</v>
      </c>
      <c r="V27" s="38">
        <v>13.0</v>
      </c>
      <c r="W27" s="38"/>
      <c r="X27" s="38"/>
      <c r="Y27" s="38"/>
      <c r="Z27" s="38">
        <v>4.0</v>
      </c>
      <c r="AA27" s="38"/>
      <c r="AB27" s="38">
        <v>5.0</v>
      </c>
      <c r="AC27" s="38">
        <v>13.0</v>
      </c>
      <c r="AD27" s="38"/>
      <c r="AE27" s="38"/>
      <c r="AF27" s="38"/>
      <c r="AG27" s="38">
        <v>5.0</v>
      </c>
      <c r="AH27" s="38"/>
      <c r="AI27" s="35"/>
      <c r="AJ27" s="28">
        <f>COUNTIF($D$19:$AH$19,"Currículo Ed. Fís.")</f>
        <v>8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>
        <v>0.0</v>
      </c>
      <c r="F28" s="42"/>
      <c r="G28" s="42">
        <v>0.0</v>
      </c>
      <c r="H28" s="42">
        <v>0.0</v>
      </c>
      <c r="I28" s="42"/>
      <c r="J28" s="42"/>
      <c r="K28" s="42"/>
      <c r="L28" s="42">
        <v>0.0</v>
      </c>
      <c r="M28" s="42"/>
      <c r="N28" s="42">
        <v>0.0</v>
      </c>
      <c r="O28" s="42">
        <v>0.0</v>
      </c>
      <c r="P28" s="42"/>
      <c r="Q28" s="42"/>
      <c r="R28" s="42"/>
      <c r="S28" s="42">
        <v>0.0</v>
      </c>
      <c r="T28" s="42"/>
      <c r="U28" s="42">
        <v>0.0</v>
      </c>
      <c r="V28" s="42">
        <v>0.0</v>
      </c>
      <c r="W28" s="42"/>
      <c r="X28" s="42"/>
      <c r="Y28" s="42"/>
      <c r="Z28" s="42">
        <v>0.0</v>
      </c>
      <c r="AA28" s="42"/>
      <c r="AB28" s="42">
        <v>0.0</v>
      </c>
      <c r="AC28" s="42">
        <v>0.0</v>
      </c>
      <c r="AD28" s="42"/>
      <c r="AE28" s="42"/>
      <c r="AF28" s="42"/>
      <c r="AG28" s="42">
        <v>0.0</v>
      </c>
      <c r="AH28" s="42"/>
      <c r="AI28" s="35"/>
      <c r="AJ28" s="28">
        <f>COUNTIF($D$19:$AH$19,"Flexib. Curricular")</f>
        <v>4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 t="s">
        <v>105</v>
      </c>
      <c r="F29" s="42"/>
      <c r="G29" s="42" t="s">
        <v>105</v>
      </c>
      <c r="H29" s="42" t="s">
        <v>105</v>
      </c>
      <c r="I29" s="42"/>
      <c r="J29" s="42"/>
      <c r="K29" s="42"/>
      <c r="L29" s="42" t="s">
        <v>105</v>
      </c>
      <c r="M29" s="42"/>
      <c r="N29" s="42" t="s">
        <v>105</v>
      </c>
      <c r="O29" s="42" t="s">
        <v>105</v>
      </c>
      <c r="P29" s="42"/>
      <c r="Q29" s="42"/>
      <c r="R29" s="42"/>
      <c r="S29" s="42" t="s">
        <v>105</v>
      </c>
      <c r="T29" s="42"/>
      <c r="U29" s="42" t="s">
        <v>105</v>
      </c>
      <c r="V29" s="42" t="s">
        <v>105</v>
      </c>
      <c r="W29" s="42"/>
      <c r="X29" s="42"/>
      <c r="Y29" s="42"/>
      <c r="Z29" s="42" t="s">
        <v>105</v>
      </c>
      <c r="AA29" s="42"/>
      <c r="AB29" s="42" t="s">
        <v>105</v>
      </c>
      <c r="AC29" s="42" t="s">
        <v>105</v>
      </c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 t="s">
        <v>31</v>
      </c>
      <c r="F30" s="49"/>
      <c r="G30" s="49" t="s">
        <v>31</v>
      </c>
      <c r="H30" s="49" t="s">
        <v>31</v>
      </c>
      <c r="I30" s="49"/>
      <c r="J30" s="49"/>
      <c r="K30" s="49"/>
      <c r="L30" s="49" t="s">
        <v>31</v>
      </c>
      <c r="M30" s="49"/>
      <c r="N30" s="49" t="s">
        <v>31</v>
      </c>
      <c r="O30" s="49" t="s">
        <v>31</v>
      </c>
      <c r="P30" s="49"/>
      <c r="Q30" s="49"/>
      <c r="R30" s="49"/>
      <c r="S30" s="49" t="s">
        <v>31</v>
      </c>
      <c r="T30" s="49"/>
      <c r="U30" s="49" t="s">
        <v>31</v>
      </c>
      <c r="V30" s="49" t="s">
        <v>31</v>
      </c>
      <c r="W30" s="49"/>
      <c r="X30" s="49"/>
      <c r="Y30" s="49"/>
      <c r="Z30" s="49" t="s">
        <v>31</v>
      </c>
      <c r="AA30" s="49"/>
      <c r="AB30" s="49" t="s">
        <v>31</v>
      </c>
      <c r="AC30" s="49" t="s">
        <v>31</v>
      </c>
      <c r="AD30" s="49"/>
      <c r="AE30" s="49"/>
      <c r="AF30" s="49"/>
      <c r="AG30" s="49" t="s">
        <v>31</v>
      </c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 t="s">
        <v>41</v>
      </c>
      <c r="F31" s="49"/>
      <c r="G31" s="49" t="s">
        <v>41</v>
      </c>
      <c r="H31" s="49" t="s">
        <v>83</v>
      </c>
      <c r="I31" s="49"/>
      <c r="J31" s="49"/>
      <c r="K31" s="49"/>
      <c r="L31" s="49" t="s">
        <v>88</v>
      </c>
      <c r="M31" s="49"/>
      <c r="N31" s="49" t="s">
        <v>80</v>
      </c>
      <c r="O31" s="49" t="s">
        <v>8</v>
      </c>
      <c r="P31" s="49"/>
      <c r="Q31" s="49"/>
      <c r="R31" s="49"/>
      <c r="S31" s="49" t="s">
        <v>41</v>
      </c>
      <c r="T31" s="49"/>
      <c r="U31" s="49" t="s">
        <v>80</v>
      </c>
      <c r="V31" s="49" t="s">
        <v>83</v>
      </c>
      <c r="W31" s="49"/>
      <c r="X31" s="49"/>
      <c r="Y31" s="49"/>
      <c r="Z31" s="49" t="s">
        <v>41</v>
      </c>
      <c r="AA31" s="49"/>
      <c r="AB31" s="49" t="s">
        <v>80</v>
      </c>
      <c r="AC31" s="49" t="s">
        <v>88</v>
      </c>
      <c r="AD31" s="49"/>
      <c r="AE31" s="49"/>
      <c r="AF31" s="49"/>
      <c r="AG31" s="49" t="s">
        <v>80</v>
      </c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149</v>
      </c>
      <c r="C32" s="10"/>
      <c r="D32" s="49"/>
      <c r="E32" s="49">
        <v>2.0</v>
      </c>
      <c r="F32" s="49"/>
      <c r="G32" s="49"/>
      <c r="H32" s="49">
        <v>6.0</v>
      </c>
      <c r="I32" s="49"/>
      <c r="J32" s="49"/>
      <c r="K32" s="49"/>
      <c r="L32" s="49">
        <v>2.0</v>
      </c>
      <c r="M32" s="49"/>
      <c r="N32" s="49">
        <v>2.0</v>
      </c>
      <c r="O32" s="49">
        <v>6.0</v>
      </c>
      <c r="P32" s="49"/>
      <c r="Q32" s="49"/>
      <c r="R32" s="49"/>
      <c r="S32" s="49">
        <v>2.0</v>
      </c>
      <c r="T32" s="49"/>
      <c r="U32" s="49">
        <v>2.0</v>
      </c>
      <c r="V32" s="49">
        <v>6.0</v>
      </c>
      <c r="W32" s="49"/>
      <c r="X32" s="49"/>
      <c r="Y32" s="49"/>
      <c r="Z32" s="49">
        <v>2.0</v>
      </c>
      <c r="AA32" s="49"/>
      <c r="AB32" s="49">
        <v>2.0</v>
      </c>
      <c r="AC32" s="49">
        <v>6.0</v>
      </c>
      <c r="AD32" s="49"/>
      <c r="AE32" s="49"/>
      <c r="AF32" s="49"/>
      <c r="AG32" s="49">
        <v>2.0</v>
      </c>
      <c r="AH32" s="49"/>
      <c r="AI32" s="35"/>
      <c r="AJ32" s="21">
        <f>COUNTIF($D$20:$AH$20,"Manhã")</f>
        <v>7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6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 t="s">
        <v>73</v>
      </c>
      <c r="F34" s="74"/>
      <c r="G34" s="74" t="s">
        <v>73</v>
      </c>
      <c r="H34" s="74" t="s">
        <v>73</v>
      </c>
      <c r="I34" s="74"/>
      <c r="J34" s="74"/>
      <c r="K34" s="74"/>
      <c r="L34" s="74" t="s">
        <v>73</v>
      </c>
      <c r="M34" s="74"/>
      <c r="N34" s="74" t="s">
        <v>73</v>
      </c>
      <c r="O34" s="74" t="s">
        <v>73</v>
      </c>
      <c r="P34" s="74"/>
      <c r="Q34" s="74"/>
      <c r="R34" s="74"/>
      <c r="S34" s="74" t="s">
        <v>73</v>
      </c>
      <c r="T34" s="74"/>
      <c r="U34" s="74" t="s">
        <v>73</v>
      </c>
      <c r="V34" s="74" t="s">
        <v>73</v>
      </c>
      <c r="W34" s="74"/>
      <c r="X34" s="74"/>
      <c r="Y34" s="74"/>
      <c r="Z34" s="74" t="s">
        <v>73</v>
      </c>
      <c r="AA34" s="74"/>
      <c r="AB34" s="74" t="s">
        <v>73</v>
      </c>
      <c r="AC34" s="74" t="s">
        <v>73</v>
      </c>
      <c r="AD34" s="74"/>
      <c r="AE34" s="74"/>
      <c r="AF34" s="74"/>
      <c r="AG34" s="74" t="s">
        <v>73</v>
      </c>
      <c r="AH34" s="74"/>
      <c r="AI34" s="27"/>
      <c r="AJ34" s="39">
        <f>COUNTIF($D$20:$AH$20,"Todo o dia")</f>
        <v>1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 t="s">
        <v>73</v>
      </c>
      <c r="F35" s="75"/>
      <c r="G35" s="75"/>
      <c r="H35" s="75" t="s">
        <v>73</v>
      </c>
      <c r="I35" s="75"/>
      <c r="J35" s="75"/>
      <c r="K35" s="75"/>
      <c r="L35" s="75" t="s">
        <v>73</v>
      </c>
      <c r="M35" s="75"/>
      <c r="N35" s="75"/>
      <c r="O35" s="75" t="s">
        <v>73</v>
      </c>
      <c r="P35" s="75"/>
      <c r="Q35" s="75"/>
      <c r="R35" s="75"/>
      <c r="S35" s="75" t="s">
        <v>73</v>
      </c>
      <c r="T35" s="75"/>
      <c r="U35" s="75"/>
      <c r="V35" s="75" t="s">
        <v>73</v>
      </c>
      <c r="W35" s="75"/>
      <c r="X35" s="75"/>
      <c r="Y35" s="75"/>
      <c r="Z35" s="75" t="s">
        <v>73</v>
      </c>
      <c r="AA35" s="75"/>
      <c r="AB35" s="75"/>
      <c r="AC35" s="75" t="s">
        <v>73</v>
      </c>
      <c r="AD35" s="75"/>
      <c r="AE35" s="75"/>
      <c r="AF35" s="75"/>
      <c r="AG35" s="75" t="s">
        <v>73</v>
      </c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72</v>
      </c>
      <c r="C36" s="10"/>
      <c r="D36" s="78"/>
      <c r="E36" s="78"/>
      <c r="F36" s="78"/>
      <c r="G36" s="78" t="s">
        <v>73</v>
      </c>
      <c r="H36" s="78" t="s">
        <v>73</v>
      </c>
      <c r="I36" s="78"/>
      <c r="J36" s="78"/>
      <c r="K36" s="78"/>
      <c r="L36" s="78"/>
      <c r="M36" s="78"/>
      <c r="N36" s="78" t="s">
        <v>73</v>
      </c>
      <c r="O36" s="78" t="s">
        <v>73</v>
      </c>
      <c r="P36" s="78"/>
      <c r="Q36" s="78"/>
      <c r="R36" s="78"/>
      <c r="S36" s="78"/>
      <c r="T36" s="78"/>
      <c r="U36" s="78" t="s">
        <v>73</v>
      </c>
      <c r="V36" s="78" t="s">
        <v>73</v>
      </c>
      <c r="W36" s="78"/>
      <c r="X36" s="78"/>
      <c r="Y36" s="78"/>
      <c r="Z36" s="78"/>
      <c r="AA36" s="78"/>
      <c r="AB36" s="78" t="s">
        <v>73</v>
      </c>
      <c r="AC36" s="78" t="s">
        <v>73</v>
      </c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107</v>
      </c>
      <c r="C37" s="10"/>
      <c r="D37" s="75"/>
      <c r="E37" s="75"/>
      <c r="F37" s="75"/>
      <c r="G37" s="75"/>
      <c r="H37" s="75" t="s">
        <v>73</v>
      </c>
      <c r="I37" s="75"/>
      <c r="J37" s="75"/>
      <c r="K37" s="75"/>
      <c r="L37" s="75"/>
      <c r="M37" s="75"/>
      <c r="N37" s="75"/>
      <c r="O37" s="75" t="s">
        <v>73</v>
      </c>
      <c r="P37" s="75"/>
      <c r="Q37" s="75"/>
      <c r="R37" s="75"/>
      <c r="S37" s="75"/>
      <c r="T37" s="75"/>
      <c r="U37" s="75"/>
      <c r="V37" s="75" t="s">
        <v>73</v>
      </c>
      <c r="W37" s="75"/>
      <c r="X37" s="75"/>
      <c r="Y37" s="75"/>
      <c r="Z37" s="75"/>
      <c r="AA37" s="75"/>
      <c r="AB37" s="75"/>
      <c r="AC37" s="75" t="s">
        <v>73</v>
      </c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75</v>
      </c>
      <c r="C38" s="10"/>
      <c r="D38" s="75"/>
      <c r="E38" s="75"/>
      <c r="F38" s="75"/>
      <c r="G38" s="75"/>
      <c r="H38" s="75" t="s">
        <v>73</v>
      </c>
      <c r="I38" s="75"/>
      <c r="J38" s="75"/>
      <c r="K38" s="75"/>
      <c r="L38" s="75"/>
      <c r="M38" s="75"/>
      <c r="N38" s="75"/>
      <c r="O38" s="75" t="s">
        <v>73</v>
      </c>
      <c r="P38" s="75"/>
      <c r="Q38" s="75"/>
      <c r="R38" s="75"/>
      <c r="S38" s="75"/>
      <c r="T38" s="75"/>
      <c r="U38" s="75"/>
      <c r="V38" s="75" t="s">
        <v>73</v>
      </c>
      <c r="W38" s="75"/>
      <c r="X38" s="75"/>
      <c r="Y38" s="75"/>
      <c r="Z38" s="75"/>
      <c r="AA38" s="75"/>
      <c r="AB38" s="75"/>
      <c r="AC38" s="75" t="s">
        <v>73</v>
      </c>
      <c r="AD38" s="75"/>
      <c r="AE38" s="75"/>
      <c r="AF38" s="75"/>
      <c r="AG38" s="75"/>
      <c r="AH38" s="75"/>
      <c r="AI38" s="35"/>
      <c r="AJ38" s="79">
        <f>COUNTIF($D$21:$AH$21,"canoagem")</f>
        <v>12</v>
      </c>
      <c r="AK38" s="29" t="s">
        <v>41</v>
      </c>
      <c r="AL38" s="30"/>
    </row>
    <row r="39" ht="24.75" customHeight="1">
      <c r="A39" s="67"/>
      <c r="B39" s="73" t="s">
        <v>108</v>
      </c>
      <c r="C39" s="10"/>
      <c r="D39" s="78"/>
      <c r="E39" s="78"/>
      <c r="F39" s="78"/>
      <c r="G39" s="78"/>
      <c r="H39" s="78" t="s">
        <v>73</v>
      </c>
      <c r="I39" s="78"/>
      <c r="J39" s="78"/>
      <c r="K39" s="78"/>
      <c r="L39" s="78"/>
      <c r="M39" s="78"/>
      <c r="N39" s="78"/>
      <c r="O39" s="78" t="s">
        <v>73</v>
      </c>
      <c r="P39" s="78"/>
      <c r="Q39" s="78"/>
      <c r="R39" s="78"/>
      <c r="S39" s="78"/>
      <c r="T39" s="78"/>
      <c r="U39" s="78"/>
      <c r="V39" s="78" t="s">
        <v>73</v>
      </c>
      <c r="W39" s="78"/>
      <c r="X39" s="78"/>
      <c r="Y39" s="78"/>
      <c r="Z39" s="78"/>
      <c r="AA39" s="78"/>
      <c r="AB39" s="78"/>
      <c r="AC39" s="78" t="s">
        <v>73</v>
      </c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1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1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40.5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1.714285714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149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56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93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12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13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4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4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2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2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1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40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42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12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12.41666667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3.5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3.5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3.725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8.29"/>
    <col customWidth="1" min="4" max="9" width="9.29"/>
    <col customWidth="1" min="10" max="10" width="51.0"/>
    <col customWidth="1" min="11" max="11" width="20.0"/>
    <col customWidth="1" min="12" max="26" width="9.14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0</v>
      </c>
      <c r="E4" s="111"/>
      <c r="F4" s="111"/>
      <c r="G4" s="111"/>
      <c r="H4" s="111"/>
      <c r="I4" s="111"/>
      <c r="J4" s="111"/>
      <c r="K4" s="11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57.0" customHeight="1">
      <c r="A5" s="2"/>
      <c r="B5" s="3"/>
      <c r="C5" s="2"/>
      <c r="D5" s="113" t="s">
        <v>1</v>
      </c>
      <c r="E5" s="9"/>
      <c r="F5" s="10"/>
      <c r="G5" s="8" t="s">
        <v>2</v>
      </c>
      <c r="H5" s="10"/>
      <c r="I5" s="8" t="s">
        <v>3</v>
      </c>
      <c r="J5" s="10"/>
      <c r="K5" s="114" t="s">
        <v>71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15" t="str">
        <f>set!A7</f>
        <v>Escolas de Vagos GEPE 118971 UO 161070</v>
      </c>
      <c r="E6" s="116"/>
      <c r="F6" s="117"/>
      <c r="G6" s="118">
        <f>set!L7</f>
        <v>118971</v>
      </c>
      <c r="H6" s="117"/>
      <c r="I6" s="118" t="str">
        <f>set!O7</f>
        <v>CLDE Aveiro</v>
      </c>
      <c r="J6" s="117"/>
      <c r="K6" s="119" t="str">
        <f>set!AC7</f>
        <v>canoagem, remo, surfing e vela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120" t="s">
        <v>9</v>
      </c>
      <c r="E7" s="111"/>
      <c r="F7" s="111"/>
      <c r="G7" s="111"/>
      <c r="H7" s="111"/>
      <c r="I7" s="11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9.25" customHeight="1">
      <c r="A8" s="2"/>
      <c r="B8" s="3"/>
      <c r="C8" s="3"/>
      <c r="D8" s="121" t="s">
        <v>150</v>
      </c>
      <c r="E8" s="122" t="s">
        <v>151</v>
      </c>
      <c r="F8" s="122" t="s">
        <v>152</v>
      </c>
      <c r="G8" s="122" t="s">
        <v>153</v>
      </c>
      <c r="H8" s="122" t="s">
        <v>154</v>
      </c>
      <c r="I8" s="123" t="s">
        <v>126</v>
      </c>
      <c r="J8" s="12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8.5" customHeight="1">
      <c r="A9" s="2"/>
      <c r="B9" s="20"/>
      <c r="C9" s="125"/>
      <c r="D9" s="90">
        <f>fev!AJ8</f>
        <v>0</v>
      </c>
      <c r="E9" s="90">
        <f>mar!AJ8</f>
        <v>0</v>
      </c>
      <c r="F9" s="90">
        <f>abr!AJ8</f>
        <v>219</v>
      </c>
      <c r="G9" s="90">
        <f>mai!AJ8</f>
        <v>415</v>
      </c>
      <c r="H9" s="90">
        <f>jun!AJ8</f>
        <v>567</v>
      </c>
      <c r="I9" s="127">
        <f t="shared" ref="I9:I53" si="1">SUM(D9:H9)</f>
        <v>1201</v>
      </c>
      <c r="J9" s="128" t="s">
        <v>13</v>
      </c>
      <c r="K9" s="71" t="s">
        <v>14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8.5" customHeight="1">
      <c r="A10" s="2"/>
      <c r="B10" s="20"/>
      <c r="C10" s="125"/>
      <c r="D10" s="79">
        <f>fev!AJ9</f>
        <v>0</v>
      </c>
      <c r="E10" s="79">
        <f>mar!AJ9</f>
        <v>0</v>
      </c>
      <c r="F10" s="79">
        <f>abr!AJ9</f>
        <v>103</v>
      </c>
      <c r="G10" s="79">
        <f>mai!AJ9</f>
        <v>200</v>
      </c>
      <c r="H10" s="79">
        <f>jun!AJ9</f>
        <v>274</v>
      </c>
      <c r="I10" s="130">
        <f t="shared" si="1"/>
        <v>577</v>
      </c>
      <c r="J10" s="131" t="s">
        <v>17</v>
      </c>
      <c r="K10" s="3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8.5" customHeight="1">
      <c r="A11" s="2"/>
      <c r="B11" s="125"/>
      <c r="C11" s="125"/>
      <c r="D11" s="79">
        <f>fev!AJ10</f>
        <v>0</v>
      </c>
      <c r="E11" s="79">
        <f>mar!AJ10</f>
        <v>0</v>
      </c>
      <c r="F11" s="79">
        <f>abr!AJ10</f>
        <v>115</v>
      </c>
      <c r="G11" s="79">
        <f>mai!AJ10</f>
        <v>215</v>
      </c>
      <c r="H11" s="79">
        <f>jun!AJ10</f>
        <v>293</v>
      </c>
      <c r="I11" s="130">
        <f t="shared" si="1"/>
        <v>623</v>
      </c>
      <c r="J11" s="131" t="s">
        <v>18</v>
      </c>
      <c r="K11" s="3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8.5" customHeight="1">
      <c r="A12" s="2"/>
      <c r="B12" s="125"/>
      <c r="C12" s="125"/>
      <c r="D12" s="79">
        <f>fev!AJ11</f>
        <v>0</v>
      </c>
      <c r="E12" s="79">
        <f>mar!AJ11</f>
        <v>0</v>
      </c>
      <c r="F12" s="79">
        <f>abr!AJ11</f>
        <v>0</v>
      </c>
      <c r="G12" s="79">
        <f>mai!AJ11</f>
        <v>10</v>
      </c>
      <c r="H12" s="79">
        <f>jun!AJ11</f>
        <v>7</v>
      </c>
      <c r="I12" s="130">
        <f t="shared" si="1"/>
        <v>17</v>
      </c>
      <c r="J12" s="131" t="s">
        <v>19</v>
      </c>
      <c r="K12" s="3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8.5" customHeight="1">
      <c r="A13" s="2"/>
      <c r="B13" s="125"/>
      <c r="C13" s="125"/>
      <c r="D13" s="93">
        <f>fev!AJ12</f>
        <v>0</v>
      </c>
      <c r="E13" s="93">
        <f>mar!AJ12</f>
        <v>0</v>
      </c>
      <c r="F13" s="93">
        <f>abr!AJ12</f>
        <v>0</v>
      </c>
      <c r="G13" s="93">
        <f>mai!AJ12</f>
        <v>0</v>
      </c>
      <c r="H13" s="93">
        <f>jun!AJ12</f>
        <v>1</v>
      </c>
      <c r="I13" s="133">
        <f t="shared" si="1"/>
        <v>1</v>
      </c>
      <c r="J13" s="134" t="s">
        <v>20</v>
      </c>
      <c r="K13" s="4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8.5" customHeight="1">
      <c r="A14" s="2"/>
      <c r="B14" s="125"/>
      <c r="C14" s="125"/>
      <c r="D14" s="76">
        <f>fev!AJ13</f>
        <v>0</v>
      </c>
      <c r="E14" s="76">
        <f>mar!AJ13</f>
        <v>0</v>
      </c>
      <c r="F14" s="76">
        <f>abr!AJ13</f>
        <v>11</v>
      </c>
      <c r="G14" s="76">
        <f>mai!AJ13</f>
        <v>15</v>
      </c>
      <c r="H14" s="76">
        <f>jun!AJ13</f>
        <v>24</v>
      </c>
      <c r="I14" s="136">
        <f t="shared" si="1"/>
        <v>50</v>
      </c>
      <c r="J14" s="137" t="s">
        <v>21</v>
      </c>
      <c r="K14" s="66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8.5" customHeight="1">
      <c r="A15" s="2"/>
      <c r="B15" s="125"/>
      <c r="C15" s="125"/>
      <c r="D15" s="96">
        <f>fev!AJ14</f>
        <v>0</v>
      </c>
      <c r="E15" s="96">
        <f>mar!AJ14</f>
        <v>0</v>
      </c>
      <c r="F15" s="96">
        <f>abr!AJ14</f>
        <v>11</v>
      </c>
      <c r="G15" s="96">
        <f>mai!AJ14</f>
        <v>22</v>
      </c>
      <c r="H15" s="96">
        <f>jun!AJ14</f>
        <v>31</v>
      </c>
      <c r="I15" s="139">
        <f t="shared" si="1"/>
        <v>64</v>
      </c>
      <c r="J15" s="140" t="s">
        <v>23</v>
      </c>
      <c r="K15" s="4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8.5" customHeight="1">
      <c r="A16" s="2"/>
      <c r="B16" s="125"/>
      <c r="C16" s="125"/>
      <c r="D16" s="90">
        <f>fev!AJ15</f>
        <v>0</v>
      </c>
      <c r="E16" s="90">
        <f>mar!AJ15</f>
        <v>0</v>
      </c>
      <c r="F16" s="90">
        <f>abr!AJ15</f>
        <v>0</v>
      </c>
      <c r="G16" s="90">
        <f>mai!AJ15</f>
        <v>0</v>
      </c>
      <c r="H16" s="90">
        <f>jun!AJ15</f>
        <v>1</v>
      </c>
      <c r="I16" s="127">
        <f t="shared" si="1"/>
        <v>1</v>
      </c>
      <c r="J16" s="128" t="s">
        <v>24</v>
      </c>
      <c r="K16" s="71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8.5" customHeight="1">
      <c r="A17" s="2"/>
      <c r="B17" s="125"/>
      <c r="C17" s="125"/>
      <c r="D17" s="79">
        <f>fev!AJ16</f>
        <v>0</v>
      </c>
      <c r="E17" s="79">
        <f>mar!AJ16</f>
        <v>0</v>
      </c>
      <c r="F17" s="79">
        <f>abr!AJ16</f>
        <v>0</v>
      </c>
      <c r="G17" s="79">
        <f>mai!AJ16</f>
        <v>1</v>
      </c>
      <c r="H17" s="79">
        <f>jun!AJ16</f>
        <v>1</v>
      </c>
      <c r="I17" s="130">
        <f t="shared" si="1"/>
        <v>2</v>
      </c>
      <c r="J17" s="131" t="s">
        <v>27</v>
      </c>
      <c r="K17" s="30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8.5" customHeight="1">
      <c r="A18" s="2"/>
      <c r="B18" s="125"/>
      <c r="C18" s="125"/>
      <c r="D18" s="79">
        <f>fev!AJ17</f>
        <v>0</v>
      </c>
      <c r="E18" s="79">
        <f>mar!AJ17</f>
        <v>0</v>
      </c>
      <c r="F18" s="79">
        <f>abr!AJ17</f>
        <v>9</v>
      </c>
      <c r="G18" s="79">
        <f>mai!AJ17</f>
        <v>7</v>
      </c>
      <c r="H18" s="79">
        <f>jun!AJ17</f>
        <v>11</v>
      </c>
      <c r="I18" s="130">
        <f t="shared" si="1"/>
        <v>27</v>
      </c>
      <c r="J18" s="131" t="s">
        <v>29</v>
      </c>
      <c r="K18" s="30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8.5" customHeight="1">
      <c r="A19" s="2"/>
      <c r="B19" s="20"/>
      <c r="C19" s="125"/>
      <c r="D19" s="79">
        <f>fev!AJ18</f>
        <v>0</v>
      </c>
      <c r="E19" s="79">
        <f>mar!AJ18</f>
        <v>0</v>
      </c>
      <c r="F19" s="79">
        <f>abr!AJ18</f>
        <v>2</v>
      </c>
      <c r="G19" s="79">
        <f>mai!AJ18</f>
        <v>5</v>
      </c>
      <c r="H19" s="79">
        <f>jun!AJ18</f>
        <v>1</v>
      </c>
      <c r="I19" s="130">
        <f t="shared" si="1"/>
        <v>8</v>
      </c>
      <c r="J19" s="131" t="s">
        <v>32</v>
      </c>
      <c r="K19" s="3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8.5" customHeight="1">
      <c r="A20" s="2"/>
      <c r="B20" s="20"/>
      <c r="C20" s="125"/>
      <c r="D20" s="79">
        <f>fev!AJ19</f>
        <v>0</v>
      </c>
      <c r="E20" s="79">
        <f>mar!AJ19</f>
        <v>0</v>
      </c>
      <c r="F20" s="79">
        <f>abr!AJ19</f>
        <v>0</v>
      </c>
      <c r="G20" s="79">
        <f>mai!AJ19</f>
        <v>0</v>
      </c>
      <c r="H20" s="79">
        <f>jun!AJ19</f>
        <v>0</v>
      </c>
      <c r="I20" s="130">
        <f t="shared" si="1"/>
        <v>0</v>
      </c>
      <c r="J20" s="131" t="s">
        <v>35</v>
      </c>
      <c r="K20" s="3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8.5" customHeight="1">
      <c r="A21" s="2"/>
      <c r="B21" s="20"/>
      <c r="C21" s="125"/>
      <c r="D21" s="93">
        <f>fev!AJ20</f>
        <v>0</v>
      </c>
      <c r="E21" s="93">
        <f>mar!AJ20</f>
        <v>0</v>
      </c>
      <c r="F21" s="93">
        <f>abr!AJ20</f>
        <v>0</v>
      </c>
      <c r="G21" s="93">
        <f>mai!AJ20</f>
        <v>0</v>
      </c>
      <c r="H21" s="93">
        <f>jun!AJ20</f>
        <v>0</v>
      </c>
      <c r="I21" s="133">
        <f t="shared" si="1"/>
        <v>0</v>
      </c>
      <c r="J21" s="134" t="s">
        <v>39</v>
      </c>
      <c r="K21" s="4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8.5" customHeight="1">
      <c r="A22" s="2"/>
      <c r="B22" s="20"/>
      <c r="C22" s="125"/>
      <c r="D22" s="141">
        <f>fev!AJ21</f>
        <v>0</v>
      </c>
      <c r="E22" s="141">
        <f>mar!AJ21</f>
        <v>0</v>
      </c>
      <c r="F22" s="141">
        <f>abr!AJ21</f>
        <v>11</v>
      </c>
      <c r="G22" s="141">
        <f>mai!AJ21</f>
        <v>13</v>
      </c>
      <c r="H22" s="141">
        <f>jun!AJ21</f>
        <v>14</v>
      </c>
      <c r="I22" s="143">
        <f t="shared" si="1"/>
        <v>38</v>
      </c>
      <c r="J22" s="144" t="s">
        <v>42</v>
      </c>
      <c r="K22" s="100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8.5" customHeight="1">
      <c r="A23" s="2"/>
      <c r="B23" s="125"/>
      <c r="C23" s="125"/>
      <c r="D23" s="90">
        <f>fev!AJ22</f>
        <v>0</v>
      </c>
      <c r="E23" s="90">
        <f>mar!AJ22</f>
        <v>0</v>
      </c>
      <c r="F23" s="90">
        <f>abr!AJ22</f>
        <v>11</v>
      </c>
      <c r="G23" s="90">
        <f>mai!AJ22</f>
        <v>13</v>
      </c>
      <c r="H23" s="90">
        <f>jun!AJ22</f>
        <v>11</v>
      </c>
      <c r="I23" s="127">
        <f t="shared" si="1"/>
        <v>35</v>
      </c>
      <c r="J23" s="128" t="s">
        <v>45</v>
      </c>
      <c r="K23" s="71" t="s">
        <v>30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8.5" customHeight="1">
      <c r="A24" s="2"/>
      <c r="B24" s="145"/>
      <c r="C24" s="125"/>
      <c r="D24" s="79">
        <f>fev!AJ23</f>
        <v>0</v>
      </c>
      <c r="E24" s="79">
        <f>mar!AJ23</f>
        <v>0</v>
      </c>
      <c r="F24" s="79">
        <f>abr!AJ23</f>
        <v>0</v>
      </c>
      <c r="G24" s="79">
        <f>mai!AJ23</f>
        <v>0</v>
      </c>
      <c r="H24" s="79">
        <f>jun!AJ23</f>
        <v>2</v>
      </c>
      <c r="I24" s="130">
        <f t="shared" si="1"/>
        <v>2</v>
      </c>
      <c r="J24" s="131" t="s">
        <v>47</v>
      </c>
      <c r="K24" s="30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8.5" customHeight="1">
      <c r="A25" s="2"/>
      <c r="B25" s="125"/>
      <c r="C25" s="125"/>
      <c r="D25" s="93">
        <f>fev!AJ24</f>
        <v>0</v>
      </c>
      <c r="E25" s="93">
        <f>mar!AJ24</f>
        <v>0</v>
      </c>
      <c r="F25" s="93">
        <f>abr!AJ24</f>
        <v>0</v>
      </c>
      <c r="G25" s="93">
        <f>mai!AJ24</f>
        <v>0</v>
      </c>
      <c r="H25" s="93">
        <f>jun!AJ24</f>
        <v>1</v>
      </c>
      <c r="I25" s="133">
        <f t="shared" si="1"/>
        <v>1</v>
      </c>
      <c r="J25" s="134" t="s">
        <v>48</v>
      </c>
      <c r="K25" s="4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8.5" customHeight="1">
      <c r="A26" s="2"/>
      <c r="B26" s="125"/>
      <c r="C26" s="125"/>
      <c r="D26" s="76">
        <f>fev!AJ25</f>
        <v>0</v>
      </c>
      <c r="E26" s="76">
        <f>mar!AJ25</f>
        <v>0</v>
      </c>
      <c r="F26" s="76">
        <f>abr!AJ25</f>
        <v>0</v>
      </c>
      <c r="G26" s="76">
        <f>mai!AJ25</f>
        <v>0</v>
      </c>
      <c r="H26" s="76">
        <f>jun!AJ25</f>
        <v>2</v>
      </c>
      <c r="I26" s="136">
        <f t="shared" si="1"/>
        <v>2</v>
      </c>
      <c r="J26" s="146" t="s">
        <v>50</v>
      </c>
      <c r="K26" s="66" t="s">
        <v>51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8.5" customHeight="1">
      <c r="A27" s="2"/>
      <c r="B27" s="125"/>
      <c r="C27" s="125"/>
      <c r="D27" s="79">
        <f>fev!AJ26</f>
        <v>0</v>
      </c>
      <c r="E27" s="79">
        <f>mar!AJ26</f>
        <v>0</v>
      </c>
      <c r="F27" s="79">
        <f>abr!AJ26</f>
        <v>0</v>
      </c>
      <c r="G27" s="79">
        <f>mai!AJ26</f>
        <v>0</v>
      </c>
      <c r="H27" s="79">
        <f>jun!AJ26</f>
        <v>0</v>
      </c>
      <c r="I27" s="130">
        <f t="shared" si="1"/>
        <v>0</v>
      </c>
      <c r="J27" s="147" t="s">
        <v>52</v>
      </c>
      <c r="K27" s="30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8.5" customHeight="1">
      <c r="A28" s="2"/>
      <c r="B28" s="125"/>
      <c r="C28" s="125"/>
      <c r="D28" s="79">
        <f>fev!AJ27</f>
        <v>0</v>
      </c>
      <c r="E28" s="79">
        <f>mar!AJ27</f>
        <v>0</v>
      </c>
      <c r="F28" s="79">
        <f>abr!AJ27</f>
        <v>10</v>
      </c>
      <c r="G28" s="79">
        <f>mai!AJ27</f>
        <v>11</v>
      </c>
      <c r="H28" s="79">
        <f>jun!AJ27</f>
        <v>8</v>
      </c>
      <c r="I28" s="130">
        <f t="shared" si="1"/>
        <v>29</v>
      </c>
      <c r="J28" s="147" t="s">
        <v>53</v>
      </c>
      <c r="K28" s="30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8.5" customHeight="1">
      <c r="A29" s="2"/>
      <c r="B29" s="125"/>
      <c r="C29" s="125"/>
      <c r="D29" s="79">
        <f>fev!AJ28</f>
        <v>0</v>
      </c>
      <c r="E29" s="79">
        <f>mar!AJ28</f>
        <v>0</v>
      </c>
      <c r="F29" s="79">
        <f>abr!AJ28</f>
        <v>1</v>
      </c>
      <c r="G29" s="79">
        <f>mai!AJ28</f>
        <v>2</v>
      </c>
      <c r="H29" s="79">
        <f>jun!AJ28</f>
        <v>4</v>
      </c>
      <c r="I29" s="130">
        <f t="shared" si="1"/>
        <v>7</v>
      </c>
      <c r="J29" s="147" t="s">
        <v>54</v>
      </c>
      <c r="K29" s="3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8.5" customHeight="1">
      <c r="A30" s="2"/>
      <c r="B30" s="125"/>
      <c r="C30" s="125"/>
      <c r="D30" s="79">
        <f>fev!AJ29</f>
        <v>0</v>
      </c>
      <c r="E30" s="79">
        <f>mar!AJ29</f>
        <v>0</v>
      </c>
      <c r="F30" s="79">
        <f>abr!AJ29</f>
        <v>0</v>
      </c>
      <c r="G30" s="79">
        <f>mai!AJ29</f>
        <v>0</v>
      </c>
      <c r="H30" s="79">
        <f>jun!AJ29</f>
        <v>0</v>
      </c>
      <c r="I30" s="130">
        <f t="shared" si="1"/>
        <v>0</v>
      </c>
      <c r="J30" s="147" t="s">
        <v>56</v>
      </c>
      <c r="K30" s="30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8.5" customHeight="1">
      <c r="A31" s="2"/>
      <c r="B31" s="125"/>
      <c r="C31" s="125"/>
      <c r="D31" s="79">
        <f>fev!AJ30</f>
        <v>0</v>
      </c>
      <c r="E31" s="79">
        <f>mar!AJ30</f>
        <v>0</v>
      </c>
      <c r="F31" s="79">
        <f>abr!AJ30</f>
        <v>0</v>
      </c>
      <c r="G31" s="79">
        <f>mai!AJ30</f>
        <v>0</v>
      </c>
      <c r="H31" s="79">
        <f>jun!AJ30</f>
        <v>0</v>
      </c>
      <c r="I31" s="130">
        <f t="shared" si="1"/>
        <v>0</v>
      </c>
      <c r="J31" s="147" t="s">
        <v>58</v>
      </c>
      <c r="K31" s="30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8.5" customHeight="1">
      <c r="A32" s="2"/>
      <c r="B32" s="125"/>
      <c r="C32" s="125"/>
      <c r="D32" s="96">
        <f>fev!AJ31</f>
        <v>0</v>
      </c>
      <c r="E32" s="96">
        <f>mar!AJ31</f>
        <v>0</v>
      </c>
      <c r="F32" s="96">
        <f>abr!AJ31</f>
        <v>0</v>
      </c>
      <c r="G32" s="96">
        <f>mai!AJ31</f>
        <v>0</v>
      </c>
      <c r="H32" s="96">
        <f>jun!AJ31</f>
        <v>0</v>
      </c>
      <c r="I32" s="139">
        <f t="shared" si="1"/>
        <v>0</v>
      </c>
      <c r="J32" s="148" t="s">
        <v>60</v>
      </c>
      <c r="K32" s="4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8.5" customHeight="1">
      <c r="A33" s="2"/>
      <c r="B33" s="125"/>
      <c r="C33" s="125"/>
      <c r="D33" s="90">
        <f>fev!AJ32</f>
        <v>0</v>
      </c>
      <c r="E33" s="90">
        <f>mar!AJ32</f>
        <v>0</v>
      </c>
      <c r="F33" s="90">
        <f>abr!AJ32</f>
        <v>7</v>
      </c>
      <c r="G33" s="90">
        <f>mai!AJ32</f>
        <v>13</v>
      </c>
      <c r="H33" s="90">
        <f>jun!AJ32</f>
        <v>7</v>
      </c>
      <c r="I33" s="127">
        <f t="shared" si="1"/>
        <v>27</v>
      </c>
      <c r="J33" s="128" t="s">
        <v>62</v>
      </c>
      <c r="K33" s="71" t="s">
        <v>36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8.5" customHeight="1">
      <c r="A34" s="2"/>
      <c r="B34" s="125"/>
      <c r="C34" s="125"/>
      <c r="D34" s="79">
        <f>fev!AJ33</f>
        <v>0</v>
      </c>
      <c r="E34" s="79">
        <f>mar!AJ33</f>
        <v>0</v>
      </c>
      <c r="F34" s="79">
        <f>abr!AJ33</f>
        <v>4</v>
      </c>
      <c r="G34" s="79">
        <f>mai!AJ33</f>
        <v>0</v>
      </c>
      <c r="H34" s="79">
        <f>jun!AJ33</f>
        <v>6</v>
      </c>
      <c r="I34" s="130">
        <f t="shared" si="1"/>
        <v>10</v>
      </c>
      <c r="J34" s="131" t="s">
        <v>65</v>
      </c>
      <c r="K34" s="30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8.5" customHeight="1">
      <c r="A35" s="2"/>
      <c r="B35" s="20"/>
      <c r="C35" s="125"/>
      <c r="D35" s="93">
        <f>fev!AJ34</f>
        <v>0</v>
      </c>
      <c r="E35" s="93">
        <f>mar!AJ34</f>
        <v>0</v>
      </c>
      <c r="F35" s="93">
        <f>abr!AJ34</f>
        <v>0</v>
      </c>
      <c r="G35" s="93">
        <f>mai!AJ34</f>
        <v>0</v>
      </c>
      <c r="H35" s="93">
        <f>jun!AJ34</f>
        <v>1</v>
      </c>
      <c r="I35" s="133">
        <f t="shared" si="1"/>
        <v>1</v>
      </c>
      <c r="J35" s="134" t="s">
        <v>68</v>
      </c>
      <c r="K35" s="4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8.5" customHeight="1">
      <c r="A36" s="2"/>
      <c r="B36" s="125"/>
      <c r="C36" s="2"/>
      <c r="D36" s="76">
        <f>fev!AJ35</f>
        <v>0</v>
      </c>
      <c r="E36" s="76">
        <f>mar!AJ35</f>
        <v>0</v>
      </c>
      <c r="F36" s="76">
        <f>abr!AJ35</f>
        <v>0</v>
      </c>
      <c r="G36" s="76">
        <f>mai!AJ35</f>
        <v>0</v>
      </c>
      <c r="H36" s="76">
        <f>jun!AJ35</f>
        <v>0</v>
      </c>
      <c r="I36" s="136">
        <f t="shared" si="1"/>
        <v>0</v>
      </c>
      <c r="J36" s="137" t="s">
        <v>70</v>
      </c>
      <c r="K36" s="77" t="s">
        <v>71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8.5" customHeight="1">
      <c r="A37" s="2"/>
      <c r="B37" s="125"/>
      <c r="C37" s="2"/>
      <c r="D37" s="79">
        <f>fev!AJ36</f>
        <v>0</v>
      </c>
      <c r="E37" s="79">
        <f>mar!AJ36</f>
        <v>0</v>
      </c>
      <c r="F37" s="79">
        <f>abr!AJ36</f>
        <v>0</v>
      </c>
      <c r="G37" s="79">
        <f>mai!AJ36</f>
        <v>0</v>
      </c>
      <c r="H37" s="79">
        <f>jun!AJ36</f>
        <v>0</v>
      </c>
      <c r="I37" s="130">
        <f t="shared" si="1"/>
        <v>0</v>
      </c>
      <c r="J37" s="131" t="s">
        <v>74</v>
      </c>
      <c r="K37" s="30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8.5" customHeight="1">
      <c r="A38" s="2"/>
      <c r="B38" s="125"/>
      <c r="C38" s="2"/>
      <c r="D38" s="79">
        <f>fev!AJ37</f>
        <v>0</v>
      </c>
      <c r="E38" s="79">
        <f>mar!AJ37</f>
        <v>0</v>
      </c>
      <c r="F38" s="79">
        <f>abr!AJ37</f>
        <v>0</v>
      </c>
      <c r="G38" s="79">
        <f>mai!AJ37</f>
        <v>0</v>
      </c>
      <c r="H38" s="79">
        <f>jun!AJ37</f>
        <v>0</v>
      </c>
      <c r="I38" s="130">
        <f t="shared" si="1"/>
        <v>0</v>
      </c>
      <c r="J38" s="131" t="s">
        <v>76</v>
      </c>
      <c r="K38" s="30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8.5" customHeight="1">
      <c r="A39" s="2"/>
      <c r="B39" s="125"/>
      <c r="C39" s="2"/>
      <c r="D39" s="79">
        <f>fev!AJ38</f>
        <v>0</v>
      </c>
      <c r="E39" s="79">
        <f>mar!AJ38</f>
        <v>0</v>
      </c>
      <c r="F39" s="79">
        <f>abr!AJ38</f>
        <v>11</v>
      </c>
      <c r="G39" s="79">
        <f>mai!AJ38</f>
        <v>13</v>
      </c>
      <c r="H39" s="79">
        <f>jun!AJ38</f>
        <v>12</v>
      </c>
      <c r="I39" s="130">
        <f t="shared" si="1"/>
        <v>36</v>
      </c>
      <c r="J39" s="131" t="s">
        <v>41</v>
      </c>
      <c r="K39" s="30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8.5" customHeight="1">
      <c r="A40" s="2"/>
      <c r="B40" s="125"/>
      <c r="C40" s="2"/>
      <c r="D40" s="79">
        <f>fev!AJ39</f>
        <v>0</v>
      </c>
      <c r="E40" s="79">
        <f>mar!AJ39</f>
        <v>0</v>
      </c>
      <c r="F40" s="79">
        <f>abr!AJ39</f>
        <v>0</v>
      </c>
      <c r="G40" s="79">
        <f>mai!AJ39</f>
        <v>0</v>
      </c>
      <c r="H40" s="79">
        <f>jun!AJ39</f>
        <v>0</v>
      </c>
      <c r="I40" s="130">
        <f t="shared" si="1"/>
        <v>0</v>
      </c>
      <c r="J40" s="131" t="s">
        <v>78</v>
      </c>
      <c r="K40" s="30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8.5" customHeight="1">
      <c r="A41" s="2"/>
      <c r="B41" s="125"/>
      <c r="C41" s="2"/>
      <c r="D41" s="79">
        <f>fev!AJ40</f>
        <v>0</v>
      </c>
      <c r="E41" s="79">
        <f>mar!AJ40</f>
        <v>0</v>
      </c>
      <c r="F41" s="79">
        <f>abr!AJ40</f>
        <v>0</v>
      </c>
      <c r="G41" s="79">
        <f>mai!AJ40</f>
        <v>0</v>
      </c>
      <c r="H41" s="79">
        <f>jun!AJ40</f>
        <v>1</v>
      </c>
      <c r="I41" s="130">
        <f t="shared" si="1"/>
        <v>1</v>
      </c>
      <c r="J41" s="131" t="s">
        <v>79</v>
      </c>
      <c r="K41" s="30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8.5" customHeight="1">
      <c r="A42" s="2"/>
      <c r="B42" s="3"/>
      <c r="C42" s="2"/>
      <c r="D42" s="79">
        <f>fev!AJ41</f>
        <v>0</v>
      </c>
      <c r="E42" s="79">
        <f>mar!AJ41</f>
        <v>0</v>
      </c>
      <c r="F42" s="79">
        <f>abr!AJ41</f>
        <v>0</v>
      </c>
      <c r="G42" s="79">
        <f>mai!AJ41</f>
        <v>0</v>
      </c>
      <c r="H42" s="79">
        <f>jun!AJ41</f>
        <v>0</v>
      </c>
      <c r="I42" s="130">
        <f t="shared" si="1"/>
        <v>0</v>
      </c>
      <c r="J42" s="131" t="s">
        <v>80</v>
      </c>
      <c r="K42" s="30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8.5" customHeight="1">
      <c r="A43" s="2"/>
      <c r="B43" s="3"/>
      <c r="C43" s="2"/>
      <c r="D43" s="79">
        <f>fev!AJ42</f>
        <v>0</v>
      </c>
      <c r="E43" s="79">
        <f>mar!AJ42</f>
        <v>0</v>
      </c>
      <c r="F43" s="79">
        <f>abr!AJ42</f>
        <v>0</v>
      </c>
      <c r="G43" s="79">
        <f>mai!AJ42</f>
        <v>0</v>
      </c>
      <c r="H43" s="79">
        <f>jun!AJ42</f>
        <v>0</v>
      </c>
      <c r="I43" s="130">
        <f t="shared" si="1"/>
        <v>0</v>
      </c>
      <c r="J43" s="131" t="s">
        <v>81</v>
      </c>
      <c r="K43" s="30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8.5" customHeight="1">
      <c r="A44" s="2"/>
      <c r="B44" s="3"/>
      <c r="C44" s="2"/>
      <c r="D44" s="79">
        <f>fev!AJ43</f>
        <v>0</v>
      </c>
      <c r="E44" s="79">
        <f>mar!AJ43</f>
        <v>0</v>
      </c>
      <c r="F44" s="79">
        <f>abr!AJ43</f>
        <v>0</v>
      </c>
      <c r="G44" s="79">
        <f>mai!AJ43</f>
        <v>0</v>
      </c>
      <c r="H44" s="79">
        <f>jun!AJ43</f>
        <v>0</v>
      </c>
      <c r="I44" s="130">
        <f t="shared" si="1"/>
        <v>0</v>
      </c>
      <c r="J44" s="131" t="s">
        <v>82</v>
      </c>
      <c r="K44" s="30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8.5" customHeight="1">
      <c r="A45" s="2"/>
      <c r="B45" s="3"/>
      <c r="C45" s="2"/>
      <c r="D45" s="79">
        <f>fev!AJ44</f>
        <v>0</v>
      </c>
      <c r="E45" s="79">
        <f>mar!AJ44</f>
        <v>0</v>
      </c>
      <c r="F45" s="79">
        <f>abr!AJ44</f>
        <v>0</v>
      </c>
      <c r="G45" s="79">
        <f>mai!AJ44</f>
        <v>0</v>
      </c>
      <c r="H45" s="79">
        <f>jun!AJ44</f>
        <v>1</v>
      </c>
      <c r="I45" s="130">
        <f t="shared" si="1"/>
        <v>1</v>
      </c>
      <c r="J45" s="131" t="s">
        <v>83</v>
      </c>
      <c r="K45" s="30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8.5" customHeight="1">
      <c r="A46" s="2"/>
      <c r="B46" s="3"/>
      <c r="C46" s="2"/>
      <c r="D46" s="79">
        <f>fev!AJ45</f>
        <v>0</v>
      </c>
      <c r="E46" s="79">
        <f>mar!AJ45</f>
        <v>0</v>
      </c>
      <c r="F46" s="79">
        <f>abr!AJ45</f>
        <v>0</v>
      </c>
      <c r="G46" s="79">
        <f>mai!AJ45</f>
        <v>0</v>
      </c>
      <c r="H46" s="79">
        <f>jun!AJ45</f>
        <v>0</v>
      </c>
      <c r="I46" s="130">
        <f t="shared" si="1"/>
        <v>0</v>
      </c>
      <c r="J46" s="131" t="s">
        <v>84</v>
      </c>
      <c r="K46" s="30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8.5" customHeight="1">
      <c r="A47" s="2"/>
      <c r="B47" s="3"/>
      <c r="C47" s="2"/>
      <c r="D47" s="79">
        <f>fev!AJ46</f>
        <v>0</v>
      </c>
      <c r="E47" s="79">
        <f>mar!AJ46</f>
        <v>0</v>
      </c>
      <c r="F47" s="79">
        <f>abr!AJ46</f>
        <v>0</v>
      </c>
      <c r="G47" s="79">
        <f>mai!AJ46</f>
        <v>0</v>
      </c>
      <c r="H47" s="79">
        <f>jun!AJ46</f>
        <v>0</v>
      </c>
      <c r="I47" s="130">
        <f t="shared" si="1"/>
        <v>0</v>
      </c>
      <c r="J47" s="131" t="s">
        <v>85</v>
      </c>
      <c r="K47" s="30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8.5" customHeight="1">
      <c r="A48" s="2"/>
      <c r="B48" s="3"/>
      <c r="C48" s="2"/>
      <c r="D48" s="79">
        <f>fev!AJ47</f>
        <v>0</v>
      </c>
      <c r="E48" s="79">
        <f>mar!AJ47</f>
        <v>0</v>
      </c>
      <c r="F48" s="79">
        <f>abr!AJ47</f>
        <v>0</v>
      </c>
      <c r="G48" s="79">
        <f>mai!AJ47</f>
        <v>0</v>
      </c>
      <c r="H48" s="79">
        <f>jun!AJ47</f>
        <v>0</v>
      </c>
      <c r="I48" s="130">
        <f t="shared" si="1"/>
        <v>0</v>
      </c>
      <c r="J48" s="131" t="s">
        <v>86</v>
      </c>
      <c r="K48" s="30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8.5" customHeight="1">
      <c r="A49" s="2"/>
      <c r="B49" s="3"/>
      <c r="C49" s="2"/>
      <c r="D49" s="79">
        <f>fev!AJ48</f>
        <v>0</v>
      </c>
      <c r="E49" s="79">
        <f>mar!AJ48</f>
        <v>0</v>
      </c>
      <c r="F49" s="79">
        <f>abr!AJ48</f>
        <v>0</v>
      </c>
      <c r="G49" s="79">
        <f>mai!AJ48</f>
        <v>0</v>
      </c>
      <c r="H49" s="79">
        <f>jun!AJ48</f>
        <v>0</v>
      </c>
      <c r="I49" s="130">
        <f t="shared" si="1"/>
        <v>0</v>
      </c>
      <c r="J49" s="131" t="s">
        <v>87</v>
      </c>
      <c r="K49" s="30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8.5" customHeight="1">
      <c r="A50" s="2"/>
      <c r="B50" s="3"/>
      <c r="C50" s="2"/>
      <c r="D50" s="79">
        <f>fev!AJ49</f>
        <v>0</v>
      </c>
      <c r="E50" s="79">
        <f>mar!AJ49</f>
        <v>0</v>
      </c>
      <c r="F50" s="79">
        <f>abr!AJ49</f>
        <v>0</v>
      </c>
      <c r="G50" s="79">
        <f>mai!AJ49</f>
        <v>0</v>
      </c>
      <c r="H50" s="79">
        <f>jun!AJ49</f>
        <v>0</v>
      </c>
      <c r="I50" s="130">
        <f t="shared" si="1"/>
        <v>0</v>
      </c>
      <c r="J50" s="131" t="s">
        <v>88</v>
      </c>
      <c r="K50" s="30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8.5" customHeight="1">
      <c r="A51" s="2"/>
      <c r="B51" s="3"/>
      <c r="C51" s="2"/>
      <c r="D51" s="79">
        <f>fev!AJ50</f>
        <v>0</v>
      </c>
      <c r="E51" s="79">
        <f>mar!AJ50</f>
        <v>0</v>
      </c>
      <c r="F51" s="79">
        <f>abr!AJ50</f>
        <v>0</v>
      </c>
      <c r="G51" s="79">
        <f>mai!AJ50</f>
        <v>0</v>
      </c>
      <c r="H51" s="79">
        <f>jun!AJ50</f>
        <v>0</v>
      </c>
      <c r="I51" s="130">
        <f t="shared" si="1"/>
        <v>0</v>
      </c>
      <c r="J51" s="131" t="s">
        <v>59</v>
      </c>
      <c r="K51" s="30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8.5" customHeight="1">
      <c r="A52" s="2"/>
      <c r="B52" s="3"/>
      <c r="C52" s="2"/>
      <c r="D52" s="96">
        <f>fev!AJ51</f>
        <v>0</v>
      </c>
      <c r="E52" s="96">
        <f>mar!AJ51</f>
        <v>0</v>
      </c>
      <c r="F52" s="96">
        <f>abr!AJ51</f>
        <v>0</v>
      </c>
      <c r="G52" s="96">
        <f>mai!AJ51</f>
        <v>0</v>
      </c>
      <c r="H52" s="96">
        <f>jun!AJ51</f>
        <v>0</v>
      </c>
      <c r="I52" s="139">
        <f t="shared" si="1"/>
        <v>0</v>
      </c>
      <c r="J52" s="140" t="s">
        <v>8</v>
      </c>
      <c r="K52" s="4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8.5" customHeight="1">
      <c r="A53" s="2"/>
      <c r="B53" s="3"/>
      <c r="C53" s="125"/>
      <c r="D53" s="149">
        <f>fev!AJ52</f>
        <v>0</v>
      </c>
      <c r="E53" s="149">
        <f>mar!AJ52</f>
        <v>0</v>
      </c>
      <c r="F53" s="149">
        <f>abr!AJ52</f>
        <v>0</v>
      </c>
      <c r="G53" s="149">
        <f>mai!AJ52</f>
        <v>0</v>
      </c>
      <c r="H53" s="149">
        <f>jun!AJ52</f>
        <v>0</v>
      </c>
      <c r="I53" s="151">
        <f t="shared" si="1"/>
        <v>0</v>
      </c>
      <c r="J53" s="152" t="s">
        <v>43</v>
      </c>
      <c r="K53" s="10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8.5" customHeight="1">
      <c r="A54" s="2"/>
      <c r="B54" s="3"/>
      <c r="C54" s="125"/>
      <c r="D54" s="76" t="str">
        <f>fev!AJ53</f>
        <v>#DIV/0!</v>
      </c>
      <c r="E54" s="76" t="str">
        <f>mar!AJ53</f>
        <v>#DIV/0!</v>
      </c>
      <c r="F54" s="76">
        <f>abr!AJ53</f>
        <v>19.90909091</v>
      </c>
      <c r="G54" s="76">
        <f>mai!AJ53</f>
        <v>31.92307692</v>
      </c>
      <c r="H54" s="76">
        <f>jun!AJ53</f>
        <v>40.5</v>
      </c>
      <c r="I54" s="136" t="str">
        <f t="shared" ref="I54:I55" si="2">AVERAGE(D54:H54)</f>
        <v>#DIV/0!</v>
      </c>
      <c r="J54" s="153" t="s">
        <v>89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8.5" customHeight="1">
      <c r="A55" s="2"/>
      <c r="B55" s="3"/>
      <c r="C55" s="125"/>
      <c r="D55" s="93" t="str">
        <f>fev!AJ54</f>
        <v>#DIV/0!</v>
      </c>
      <c r="E55" s="93" t="str">
        <f>mar!AJ54</f>
        <v>#DIV/0!</v>
      </c>
      <c r="F55" s="93">
        <f>abr!AJ54</f>
        <v>1</v>
      </c>
      <c r="G55" s="93">
        <f>mai!AJ54</f>
        <v>1.153846154</v>
      </c>
      <c r="H55" s="93">
        <f>jun!AJ54</f>
        <v>1.714285714</v>
      </c>
      <c r="I55" s="136" t="str">
        <f t="shared" si="2"/>
        <v>#DIV/0!</v>
      </c>
      <c r="J55" s="154" t="s">
        <v>90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8.5" customHeight="1">
      <c r="A56" s="2"/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8.5" customHeight="1">
      <c r="A57" s="2"/>
      <c r="B57" s="3"/>
      <c r="C57" s="2"/>
      <c r="D57" s="120" t="s">
        <v>49</v>
      </c>
      <c r="E57" s="111"/>
      <c r="F57" s="111"/>
      <c r="G57" s="111"/>
      <c r="H57" s="111"/>
      <c r="I57" s="11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8.5" customHeight="1">
      <c r="A58" s="2"/>
      <c r="B58" s="3"/>
      <c r="C58" s="3"/>
      <c r="D58" s="121" t="s">
        <v>150</v>
      </c>
      <c r="E58" s="122" t="s">
        <v>151</v>
      </c>
      <c r="F58" s="122" t="s">
        <v>152</v>
      </c>
      <c r="G58" s="122" t="s">
        <v>153</v>
      </c>
      <c r="H58" s="122" t="s">
        <v>154</v>
      </c>
      <c r="I58" s="157" t="s">
        <v>126</v>
      </c>
      <c r="J58" s="124"/>
      <c r="K58" s="8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8.5" customHeight="1">
      <c r="A59" s="2"/>
      <c r="B59" s="3"/>
      <c r="C59" s="125"/>
      <c r="D59" s="90">
        <f>fev!AJ57</f>
        <v>0</v>
      </c>
      <c r="E59" s="90">
        <f>mar!AJ57</f>
        <v>0</v>
      </c>
      <c r="F59" s="90">
        <f>abr!AJ57</f>
        <v>116</v>
      </c>
      <c r="G59" s="90">
        <f>mai!AJ57</f>
        <v>150</v>
      </c>
      <c r="H59" s="90">
        <f>jun!AJ57</f>
        <v>149</v>
      </c>
      <c r="I59" s="158">
        <f t="shared" ref="I59:I91" si="3">SUM(D59:H59)</f>
        <v>415</v>
      </c>
      <c r="J59" s="128" t="s">
        <v>13</v>
      </c>
      <c r="K59" s="71" t="s">
        <v>14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8.5" customHeight="1">
      <c r="A60" s="2"/>
      <c r="B60" s="3"/>
      <c r="C60" s="125"/>
      <c r="D60" s="79">
        <f>fev!AJ58</f>
        <v>0</v>
      </c>
      <c r="E60" s="79">
        <f>mar!AJ58</f>
        <v>0</v>
      </c>
      <c r="F60" s="79">
        <f>abr!AJ58</f>
        <v>33</v>
      </c>
      <c r="G60" s="79">
        <f>mai!AJ58</f>
        <v>58</v>
      </c>
      <c r="H60" s="79">
        <f>jun!AJ58</f>
        <v>56</v>
      </c>
      <c r="I60" s="159">
        <f t="shared" si="3"/>
        <v>147</v>
      </c>
      <c r="J60" s="131" t="s">
        <v>17</v>
      </c>
      <c r="K60" s="3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8.5" customHeight="1">
      <c r="A61" s="2"/>
      <c r="B61" s="3"/>
      <c r="C61" s="125"/>
      <c r="D61" s="79">
        <f>fev!AJ59</f>
        <v>0</v>
      </c>
      <c r="E61" s="79">
        <f>mar!AJ59</f>
        <v>0</v>
      </c>
      <c r="F61" s="79">
        <f>abr!AJ59</f>
        <v>53</v>
      </c>
      <c r="G61" s="79">
        <f>mai!AJ59</f>
        <v>92</v>
      </c>
      <c r="H61" s="79">
        <f>jun!AJ59</f>
        <v>93</v>
      </c>
      <c r="I61" s="159">
        <f t="shared" si="3"/>
        <v>238</v>
      </c>
      <c r="J61" s="131" t="s">
        <v>18</v>
      </c>
      <c r="K61" s="30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8.5" customHeight="1">
      <c r="A62" s="2"/>
      <c r="B62" s="3"/>
      <c r="C62" s="125"/>
      <c r="D62" s="93">
        <f>fev!AJ60</f>
        <v>0</v>
      </c>
      <c r="E62" s="93">
        <f>mar!AJ60</f>
        <v>0</v>
      </c>
      <c r="F62" s="93">
        <f>abr!AJ60</f>
        <v>0</v>
      </c>
      <c r="G62" s="93">
        <f>mai!AJ60</f>
        <v>0</v>
      </c>
      <c r="H62" s="93">
        <f>jun!AJ60</f>
        <v>0</v>
      </c>
      <c r="I62" s="160">
        <f t="shared" si="3"/>
        <v>0</v>
      </c>
      <c r="J62" s="134" t="s">
        <v>19</v>
      </c>
      <c r="K62" s="4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8.5" customHeight="1">
      <c r="A63" s="2"/>
      <c r="B63" s="161"/>
      <c r="C63" s="125"/>
      <c r="D63" s="76">
        <f>fev!AJ61</f>
        <v>0</v>
      </c>
      <c r="E63" s="76">
        <f>mar!AJ61</f>
        <v>0</v>
      </c>
      <c r="F63" s="76">
        <f>abr!AJ61</f>
        <v>0</v>
      </c>
      <c r="G63" s="76">
        <f>mai!AJ61</f>
        <v>0</v>
      </c>
      <c r="H63" s="76">
        <f>jun!AJ61</f>
        <v>0</v>
      </c>
      <c r="I63" s="162">
        <f t="shared" si="3"/>
        <v>0</v>
      </c>
      <c r="J63" s="137" t="s">
        <v>24</v>
      </c>
      <c r="K63" s="66" t="s">
        <v>25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8.5" customHeight="1">
      <c r="A64" s="2"/>
      <c r="B64" s="161"/>
      <c r="C64" s="125"/>
      <c r="D64" s="79">
        <f>fev!AJ62</f>
        <v>0</v>
      </c>
      <c r="E64" s="79">
        <f>mar!AJ62</f>
        <v>0</v>
      </c>
      <c r="F64" s="79">
        <f>abr!AJ62</f>
        <v>0</v>
      </c>
      <c r="G64" s="79">
        <f>mai!AJ62</f>
        <v>0</v>
      </c>
      <c r="H64" s="79">
        <f>jun!AJ62</f>
        <v>0</v>
      </c>
      <c r="I64" s="159">
        <f t="shared" si="3"/>
        <v>0</v>
      </c>
      <c r="J64" s="131" t="s">
        <v>27</v>
      </c>
      <c r="K64" s="30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8.5" customHeight="1">
      <c r="A65" s="2"/>
      <c r="B65" s="161"/>
      <c r="C65" s="125"/>
      <c r="D65" s="79">
        <f>fev!AJ63</f>
        <v>0</v>
      </c>
      <c r="E65" s="79">
        <f>mar!AJ63</f>
        <v>0</v>
      </c>
      <c r="F65" s="79">
        <f>abr!AJ63</f>
        <v>0</v>
      </c>
      <c r="G65" s="79">
        <f>mai!AJ63</f>
        <v>0</v>
      </c>
      <c r="H65" s="79">
        <f>jun!AJ63</f>
        <v>0</v>
      </c>
      <c r="I65" s="159">
        <f t="shared" si="3"/>
        <v>0</v>
      </c>
      <c r="J65" s="131" t="s">
        <v>29</v>
      </c>
      <c r="K65" s="30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8.5" customHeight="1">
      <c r="A66" s="2"/>
      <c r="B66" s="161"/>
      <c r="C66" s="125"/>
      <c r="D66" s="79">
        <f>fev!AJ64</f>
        <v>0</v>
      </c>
      <c r="E66" s="79">
        <f>mar!AJ64</f>
        <v>0</v>
      </c>
      <c r="F66" s="79">
        <f>abr!AJ64</f>
        <v>0</v>
      </c>
      <c r="G66" s="79">
        <f>mai!AJ64</f>
        <v>0</v>
      </c>
      <c r="H66" s="79">
        <f>jun!AJ64</f>
        <v>0</v>
      </c>
      <c r="I66" s="159">
        <f t="shared" si="3"/>
        <v>0</v>
      </c>
      <c r="J66" s="131" t="s">
        <v>32</v>
      </c>
      <c r="K66" s="30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8.5" customHeight="1">
      <c r="A67" s="2"/>
      <c r="B67" s="161"/>
      <c r="C67" s="125"/>
      <c r="D67" s="79">
        <f>fev!AJ65</f>
        <v>0</v>
      </c>
      <c r="E67" s="79">
        <f>mar!AJ65</f>
        <v>0</v>
      </c>
      <c r="F67" s="79">
        <f>abr!AJ65</f>
        <v>0</v>
      </c>
      <c r="G67" s="79">
        <f>mai!AJ65</f>
        <v>0</v>
      </c>
      <c r="H67" s="79">
        <f>jun!AJ65</f>
        <v>0</v>
      </c>
      <c r="I67" s="159">
        <f t="shared" si="3"/>
        <v>0</v>
      </c>
      <c r="J67" s="131" t="s">
        <v>35</v>
      </c>
      <c r="K67" s="30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8.5" customHeight="1">
      <c r="A68" s="2"/>
      <c r="B68" s="161"/>
      <c r="C68" s="125"/>
      <c r="D68" s="96">
        <f>fev!AJ66</f>
        <v>0</v>
      </c>
      <c r="E68" s="96">
        <f>mar!AJ66</f>
        <v>0</v>
      </c>
      <c r="F68" s="96">
        <f>abr!AJ66</f>
        <v>10</v>
      </c>
      <c r="G68" s="96">
        <f>mai!AJ66</f>
        <v>12</v>
      </c>
      <c r="H68" s="96">
        <f>jun!AJ66</f>
        <v>12</v>
      </c>
      <c r="I68" s="163">
        <f t="shared" si="3"/>
        <v>34</v>
      </c>
      <c r="J68" s="140" t="s">
        <v>91</v>
      </c>
      <c r="K68" s="48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8.5" customHeight="1">
      <c r="A69" s="2"/>
      <c r="B69" s="3"/>
      <c r="C69" s="2"/>
      <c r="D69" s="90">
        <f>fev!AJ67</f>
        <v>0</v>
      </c>
      <c r="E69" s="90">
        <f>mar!AJ67</f>
        <v>0</v>
      </c>
      <c r="F69" s="90">
        <f>abr!AJ67</f>
        <v>10</v>
      </c>
      <c r="G69" s="90">
        <f>mai!AJ67</f>
        <v>12</v>
      </c>
      <c r="H69" s="90">
        <f>jun!AJ67</f>
        <v>13</v>
      </c>
      <c r="I69" s="158">
        <f t="shared" si="3"/>
        <v>35</v>
      </c>
      <c r="J69" s="128" t="s">
        <v>45</v>
      </c>
      <c r="K69" s="164" t="s">
        <v>30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8.5" customHeight="1">
      <c r="A70" s="2"/>
      <c r="B70" s="3"/>
      <c r="C70" s="2"/>
      <c r="D70" s="79">
        <f>fev!AJ68</f>
        <v>0</v>
      </c>
      <c r="E70" s="79">
        <f>mar!AJ68</f>
        <v>0</v>
      </c>
      <c r="F70" s="79">
        <f>abr!AJ68</f>
        <v>0</v>
      </c>
      <c r="G70" s="79">
        <f>mai!AJ68</f>
        <v>0</v>
      </c>
      <c r="H70" s="79">
        <f>jun!AJ68</f>
        <v>0</v>
      </c>
      <c r="I70" s="159">
        <f t="shared" si="3"/>
        <v>0</v>
      </c>
      <c r="J70" s="131" t="s">
        <v>47</v>
      </c>
      <c r="K70" s="9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8.5" customHeight="1">
      <c r="A71" s="2"/>
      <c r="B71" s="3"/>
      <c r="C71" s="2"/>
      <c r="D71" s="93">
        <f>fev!AJ69</f>
        <v>0</v>
      </c>
      <c r="E71" s="93">
        <f>mar!AJ69</f>
        <v>0</v>
      </c>
      <c r="F71" s="93">
        <f>abr!AJ69</f>
        <v>0</v>
      </c>
      <c r="G71" s="93">
        <f>mai!AJ69</f>
        <v>0</v>
      </c>
      <c r="H71" s="93">
        <f>jun!AJ69</f>
        <v>0</v>
      </c>
      <c r="I71" s="160">
        <f t="shared" si="3"/>
        <v>0</v>
      </c>
      <c r="J71" s="134" t="s">
        <v>48</v>
      </c>
      <c r="K71" s="9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8.5" customHeight="1">
      <c r="A72" s="2"/>
      <c r="B72" s="3"/>
      <c r="C72" s="2"/>
      <c r="D72" s="76">
        <f>fev!AJ70</f>
        <v>0</v>
      </c>
      <c r="E72" s="76">
        <f>mar!AJ70</f>
        <v>0</v>
      </c>
      <c r="F72" s="76">
        <f>abr!AJ70</f>
        <v>0</v>
      </c>
      <c r="G72" s="76">
        <f>mai!AJ70</f>
        <v>0</v>
      </c>
      <c r="H72" s="76">
        <f>jun!AJ70</f>
        <v>0</v>
      </c>
      <c r="I72" s="162">
        <f t="shared" si="3"/>
        <v>0</v>
      </c>
      <c r="J72" s="137" t="s">
        <v>70</v>
      </c>
      <c r="K72" s="77" t="s">
        <v>71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8.5" customHeight="1">
      <c r="A73" s="2"/>
      <c r="B73" s="3"/>
      <c r="C73" s="2"/>
      <c r="D73" s="79">
        <f>fev!AJ71</f>
        <v>0</v>
      </c>
      <c r="E73" s="79">
        <f>mar!AJ71</f>
        <v>0</v>
      </c>
      <c r="F73" s="79">
        <f>abr!AJ71</f>
        <v>0</v>
      </c>
      <c r="G73" s="79">
        <f>mai!AJ71</f>
        <v>0</v>
      </c>
      <c r="H73" s="79">
        <f>jun!AJ71</f>
        <v>0</v>
      </c>
      <c r="I73" s="159">
        <f t="shared" si="3"/>
        <v>0</v>
      </c>
      <c r="J73" s="131" t="s">
        <v>74</v>
      </c>
      <c r="K73" s="3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8.5" customHeight="1">
      <c r="A74" s="2"/>
      <c r="B74" s="3"/>
      <c r="C74" s="2"/>
      <c r="D74" s="79">
        <f>fev!AJ72</f>
        <v>0</v>
      </c>
      <c r="E74" s="79">
        <f>mar!AJ72</f>
        <v>0</v>
      </c>
      <c r="F74" s="79">
        <f>abr!AJ72</f>
        <v>0</v>
      </c>
      <c r="G74" s="79">
        <f>mai!AJ72</f>
        <v>0</v>
      </c>
      <c r="H74" s="79">
        <f>jun!AJ72</f>
        <v>0</v>
      </c>
      <c r="I74" s="159">
        <f t="shared" si="3"/>
        <v>0</v>
      </c>
      <c r="J74" s="131" t="s">
        <v>76</v>
      </c>
      <c r="K74" s="3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8.5" customHeight="1">
      <c r="A75" s="2"/>
      <c r="B75" s="3"/>
      <c r="C75" s="2"/>
      <c r="D75" s="79">
        <f>fev!AJ73</f>
        <v>0</v>
      </c>
      <c r="E75" s="79">
        <f>mar!AJ73</f>
        <v>0</v>
      </c>
      <c r="F75" s="79">
        <f>abr!AJ73</f>
        <v>3</v>
      </c>
      <c r="G75" s="79">
        <f>mai!AJ73</f>
        <v>4</v>
      </c>
      <c r="H75" s="79">
        <f>jun!AJ73</f>
        <v>4</v>
      </c>
      <c r="I75" s="159">
        <f t="shared" si="3"/>
        <v>11</v>
      </c>
      <c r="J75" s="131" t="s">
        <v>41</v>
      </c>
      <c r="K75" s="30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8.5" customHeight="1">
      <c r="A76" s="2"/>
      <c r="B76" s="3"/>
      <c r="C76" s="2"/>
      <c r="D76" s="79">
        <f>fev!AJ74</f>
        <v>0</v>
      </c>
      <c r="E76" s="79">
        <f>mar!AJ74</f>
        <v>0</v>
      </c>
      <c r="F76" s="79">
        <f>abr!AJ74</f>
        <v>0</v>
      </c>
      <c r="G76" s="79">
        <f>mai!AJ74</f>
        <v>0</v>
      </c>
      <c r="H76" s="79">
        <f>jun!AJ74</f>
        <v>0</v>
      </c>
      <c r="I76" s="159">
        <f t="shared" si="3"/>
        <v>0</v>
      </c>
      <c r="J76" s="131" t="s">
        <v>78</v>
      </c>
      <c r="K76" s="30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8.5" customHeight="1">
      <c r="A77" s="2"/>
      <c r="B77" s="3"/>
      <c r="C77" s="2"/>
      <c r="D77" s="79">
        <f>fev!AJ75</f>
        <v>0</v>
      </c>
      <c r="E77" s="79">
        <f>mar!AJ75</f>
        <v>0</v>
      </c>
      <c r="F77" s="79">
        <f>abr!AJ75</f>
        <v>0</v>
      </c>
      <c r="G77" s="79">
        <f>mai!AJ75</f>
        <v>0</v>
      </c>
      <c r="H77" s="79">
        <f>jun!AJ75</f>
        <v>0</v>
      </c>
      <c r="I77" s="159">
        <f t="shared" si="3"/>
        <v>0</v>
      </c>
      <c r="J77" s="131" t="s">
        <v>79</v>
      </c>
      <c r="K77" s="30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8.5" customHeight="1">
      <c r="A78" s="2"/>
      <c r="B78" s="3"/>
      <c r="C78" s="2"/>
      <c r="D78" s="79">
        <f>fev!AJ76</f>
        <v>0</v>
      </c>
      <c r="E78" s="79">
        <f>mar!AJ76</f>
        <v>0</v>
      </c>
      <c r="F78" s="79">
        <f>abr!AJ76</f>
        <v>3</v>
      </c>
      <c r="G78" s="79">
        <f>mai!AJ76</f>
        <v>4</v>
      </c>
      <c r="H78" s="79">
        <f>jun!AJ76</f>
        <v>4</v>
      </c>
      <c r="I78" s="159">
        <f t="shared" si="3"/>
        <v>11</v>
      </c>
      <c r="J78" s="131" t="s">
        <v>80</v>
      </c>
      <c r="K78" s="30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8.5" customHeight="1">
      <c r="A79" s="2"/>
      <c r="B79" s="3"/>
      <c r="C79" s="2"/>
      <c r="D79" s="79">
        <f>fev!AJ77</f>
        <v>0</v>
      </c>
      <c r="E79" s="79">
        <f>mar!AJ77</f>
        <v>0</v>
      </c>
      <c r="F79" s="79">
        <f>abr!AJ77</f>
        <v>0</v>
      </c>
      <c r="G79" s="79">
        <f>mai!AJ77</f>
        <v>0</v>
      </c>
      <c r="H79" s="79">
        <f>jun!AJ77</f>
        <v>0</v>
      </c>
      <c r="I79" s="159">
        <f t="shared" si="3"/>
        <v>0</v>
      </c>
      <c r="J79" s="131" t="s">
        <v>81</v>
      </c>
      <c r="K79" s="30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8.5" customHeight="1">
      <c r="A80" s="2"/>
      <c r="B80" s="3"/>
      <c r="C80" s="2"/>
      <c r="D80" s="79">
        <f>fev!AJ78</f>
        <v>0</v>
      </c>
      <c r="E80" s="79">
        <f>mar!AJ78</f>
        <v>0</v>
      </c>
      <c r="F80" s="79">
        <f>abr!AJ78</f>
        <v>0</v>
      </c>
      <c r="G80" s="79">
        <f>mai!AJ78</f>
        <v>0</v>
      </c>
      <c r="H80" s="79">
        <f>jun!AJ78</f>
        <v>0</v>
      </c>
      <c r="I80" s="159">
        <f t="shared" si="3"/>
        <v>0</v>
      </c>
      <c r="J80" s="131" t="s">
        <v>82</v>
      </c>
      <c r="K80" s="30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8.5" customHeight="1">
      <c r="A81" s="2"/>
      <c r="B81" s="3"/>
      <c r="C81" s="2"/>
      <c r="D81" s="79">
        <f>fev!AJ79</f>
        <v>0</v>
      </c>
      <c r="E81" s="79">
        <f>mar!AJ79</f>
        <v>0</v>
      </c>
      <c r="F81" s="79">
        <f>abr!AJ79</f>
        <v>1</v>
      </c>
      <c r="G81" s="79">
        <f>mai!AJ79</f>
        <v>1</v>
      </c>
      <c r="H81" s="79">
        <f>jun!AJ79</f>
        <v>2</v>
      </c>
      <c r="I81" s="159">
        <f t="shared" si="3"/>
        <v>4</v>
      </c>
      <c r="J81" s="131" t="s">
        <v>83</v>
      </c>
      <c r="K81" s="30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8.5" customHeight="1">
      <c r="A82" s="2"/>
      <c r="B82" s="3"/>
      <c r="C82" s="2"/>
      <c r="D82" s="79">
        <f>fev!AJ80</f>
        <v>0</v>
      </c>
      <c r="E82" s="79">
        <f>mar!AJ80</f>
        <v>0</v>
      </c>
      <c r="F82" s="79">
        <f>abr!AJ80</f>
        <v>0</v>
      </c>
      <c r="G82" s="79">
        <f>mai!AJ80</f>
        <v>0</v>
      </c>
      <c r="H82" s="79">
        <f>jun!AJ80</f>
        <v>0</v>
      </c>
      <c r="I82" s="159">
        <f t="shared" si="3"/>
        <v>0</v>
      </c>
      <c r="J82" s="131" t="s">
        <v>84</v>
      </c>
      <c r="K82" s="30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8.5" customHeight="1">
      <c r="A83" s="2"/>
      <c r="B83" s="3"/>
      <c r="C83" s="2"/>
      <c r="D83" s="79">
        <f>fev!AJ81</f>
        <v>0</v>
      </c>
      <c r="E83" s="79">
        <f>mar!AJ81</f>
        <v>0</v>
      </c>
      <c r="F83" s="79">
        <f>abr!AJ81</f>
        <v>0</v>
      </c>
      <c r="G83" s="79">
        <f>mai!AJ81</f>
        <v>0</v>
      </c>
      <c r="H83" s="79">
        <f>jun!AJ81</f>
        <v>0</v>
      </c>
      <c r="I83" s="159">
        <f t="shared" si="3"/>
        <v>0</v>
      </c>
      <c r="J83" s="131" t="s">
        <v>85</v>
      </c>
      <c r="K83" s="30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8.5" customHeight="1">
      <c r="A84" s="2"/>
      <c r="B84" s="3"/>
      <c r="C84" s="2"/>
      <c r="D84" s="79">
        <f>fev!AJ82</f>
        <v>0</v>
      </c>
      <c r="E84" s="79">
        <f>mar!AJ82</f>
        <v>0</v>
      </c>
      <c r="F84" s="79">
        <f>abr!AJ82</f>
        <v>0</v>
      </c>
      <c r="G84" s="79">
        <f>mai!AJ82</f>
        <v>0</v>
      </c>
      <c r="H84" s="79">
        <f>jun!AJ82</f>
        <v>0</v>
      </c>
      <c r="I84" s="159">
        <f t="shared" si="3"/>
        <v>0</v>
      </c>
      <c r="J84" s="131" t="s">
        <v>86</v>
      </c>
      <c r="K84" s="30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8.5" customHeight="1">
      <c r="A85" s="2"/>
      <c r="B85" s="3"/>
      <c r="C85" s="2"/>
      <c r="D85" s="79">
        <f>fev!AJ83</f>
        <v>0</v>
      </c>
      <c r="E85" s="79">
        <f>mar!AJ83</f>
        <v>0</v>
      </c>
      <c r="F85" s="79">
        <f>abr!AJ83</f>
        <v>0</v>
      </c>
      <c r="G85" s="79">
        <f>mai!AJ83</f>
        <v>0</v>
      </c>
      <c r="H85" s="79">
        <f>jun!AJ83</f>
        <v>0</v>
      </c>
      <c r="I85" s="159">
        <f t="shared" si="3"/>
        <v>0</v>
      </c>
      <c r="J85" s="131" t="s">
        <v>87</v>
      </c>
      <c r="K85" s="30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8.5" customHeight="1">
      <c r="A86" s="2"/>
      <c r="B86" s="3"/>
      <c r="C86" s="2"/>
      <c r="D86" s="79">
        <f>fev!AJ84</f>
        <v>0</v>
      </c>
      <c r="E86" s="79">
        <f>mar!AJ84</f>
        <v>0</v>
      </c>
      <c r="F86" s="79">
        <f>abr!AJ84</f>
        <v>2</v>
      </c>
      <c r="G86" s="79">
        <f>mai!AJ84</f>
        <v>0</v>
      </c>
      <c r="H86" s="79">
        <f>jun!AJ84</f>
        <v>2</v>
      </c>
      <c r="I86" s="159">
        <f t="shared" si="3"/>
        <v>4</v>
      </c>
      <c r="J86" s="131" t="s">
        <v>88</v>
      </c>
      <c r="K86" s="3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8.5" customHeight="1">
      <c r="A87" s="2"/>
      <c r="B87" s="3"/>
      <c r="C87" s="2"/>
      <c r="D87" s="79">
        <f>fev!AJ85</f>
        <v>0</v>
      </c>
      <c r="E87" s="79">
        <f>mar!AJ85</f>
        <v>0</v>
      </c>
      <c r="F87" s="79">
        <f>abr!AJ85</f>
        <v>1</v>
      </c>
      <c r="G87" s="79">
        <f>mai!AJ85</f>
        <v>0</v>
      </c>
      <c r="H87" s="79">
        <f>jun!AJ85</f>
        <v>0</v>
      </c>
      <c r="I87" s="159">
        <f t="shared" si="3"/>
        <v>1</v>
      </c>
      <c r="J87" s="131" t="s">
        <v>59</v>
      </c>
      <c r="K87" s="3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8.5" customHeight="1">
      <c r="A88" s="2"/>
      <c r="B88" s="3"/>
      <c r="C88" s="2"/>
      <c r="D88" s="96">
        <f>fev!AJ86</f>
        <v>0</v>
      </c>
      <c r="E88" s="96">
        <f>mar!AJ86</f>
        <v>0</v>
      </c>
      <c r="F88" s="96">
        <f>abr!AJ86</f>
        <v>0</v>
      </c>
      <c r="G88" s="96">
        <f>mai!AJ86</f>
        <v>3</v>
      </c>
      <c r="H88" s="96">
        <f>jun!AJ86</f>
        <v>1</v>
      </c>
      <c r="I88" s="163">
        <f t="shared" si="3"/>
        <v>4</v>
      </c>
      <c r="J88" s="140" t="s">
        <v>8</v>
      </c>
      <c r="K88" s="4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8.5" customHeight="1">
      <c r="A89" s="2"/>
      <c r="B89" s="3"/>
      <c r="C89" s="125"/>
      <c r="D89" s="90">
        <f>fev!AJ87</f>
        <v>0</v>
      </c>
      <c r="E89" s="90">
        <f>mar!AJ87</f>
        <v>0</v>
      </c>
      <c r="F89" s="90">
        <f>abr!AJ87</f>
        <v>32</v>
      </c>
      <c r="G89" s="90">
        <f>mai!AJ87</f>
        <v>40</v>
      </c>
      <c r="H89" s="90">
        <f>jun!AJ87</f>
        <v>40</v>
      </c>
      <c r="I89" s="158">
        <f t="shared" si="3"/>
        <v>112</v>
      </c>
      <c r="J89" s="128" t="s">
        <v>92</v>
      </c>
      <c r="K89" s="97" t="s">
        <v>22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8.5" customHeight="1">
      <c r="A90" s="2"/>
      <c r="B90" s="3"/>
      <c r="C90" s="125"/>
      <c r="D90" s="93">
        <f>fev!AJ88</f>
        <v>0</v>
      </c>
      <c r="E90" s="93">
        <f>mar!AJ88</f>
        <v>0</v>
      </c>
      <c r="F90" s="93">
        <f>abr!AJ88</f>
        <v>30</v>
      </c>
      <c r="G90" s="93">
        <f>mai!AJ88</f>
        <v>40</v>
      </c>
      <c r="H90" s="93">
        <f>jun!AJ88</f>
        <v>42</v>
      </c>
      <c r="I90" s="160">
        <f t="shared" si="3"/>
        <v>112</v>
      </c>
      <c r="J90" s="134" t="s">
        <v>93</v>
      </c>
      <c r="K90" s="4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8.5" customHeight="1">
      <c r="A91" s="2"/>
      <c r="B91" s="3"/>
      <c r="C91" s="165"/>
      <c r="D91" s="166">
        <f>fev!AJ89</f>
        <v>0</v>
      </c>
      <c r="E91" s="166">
        <f>mar!AJ89</f>
        <v>0</v>
      </c>
      <c r="F91" s="166">
        <f>abr!AJ89</f>
        <v>10</v>
      </c>
      <c r="G91" s="166">
        <f>mai!AJ89</f>
        <v>12</v>
      </c>
      <c r="H91" s="166">
        <f>jun!AJ89</f>
        <v>12</v>
      </c>
      <c r="I91" s="167">
        <f t="shared" si="3"/>
        <v>34</v>
      </c>
      <c r="J91" s="144" t="s">
        <v>94</v>
      </c>
      <c r="K91" s="100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8.5" customHeight="1">
      <c r="A92" s="2"/>
      <c r="B92" s="3"/>
      <c r="C92" s="3"/>
      <c r="D92" s="90" t="str">
        <f>fev!AJ90</f>
        <v>#DIV/0!</v>
      </c>
      <c r="E92" s="90" t="str">
        <f>mar!AJ90</f>
        <v>#DIV/0!</v>
      </c>
      <c r="F92" s="90">
        <f>abr!AJ90</f>
        <v>11.6</v>
      </c>
      <c r="G92" s="90">
        <f>mai!AJ90</f>
        <v>12.5</v>
      </c>
      <c r="H92" s="90">
        <f>jun!AJ90</f>
        <v>12.41666667</v>
      </c>
      <c r="I92" s="158" t="str">
        <f t="shared" ref="I92:I95" si="4">AVERAGE(D92:H92)</f>
        <v>#DIV/0!</v>
      </c>
      <c r="J92" s="153" t="s">
        <v>95</v>
      </c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8.5" customHeight="1">
      <c r="A93" s="2"/>
      <c r="B93" s="3"/>
      <c r="C93" s="3"/>
      <c r="D93" s="79" t="str">
        <f>fev!AJ91</f>
        <v>#DIV/0!</v>
      </c>
      <c r="E93" s="79" t="str">
        <f>mar!AJ91</f>
        <v>#DIV/0!</v>
      </c>
      <c r="F93" s="79">
        <f>abr!AJ91</f>
        <v>3</v>
      </c>
      <c r="G93" s="79">
        <f>mai!AJ91</f>
        <v>3.333333333</v>
      </c>
      <c r="H93" s="79">
        <f>jun!AJ91</f>
        <v>3.5</v>
      </c>
      <c r="I93" s="159" t="str">
        <f t="shared" si="4"/>
        <v>#DIV/0!</v>
      </c>
      <c r="J93" s="168" t="s">
        <v>96</v>
      </c>
      <c r="K93" s="169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8.5" customHeight="1">
      <c r="A94" s="2"/>
      <c r="B94" s="3"/>
      <c r="C94" s="3"/>
      <c r="D94" s="79" t="str">
        <f>fev!AJ92</f>
        <v>#DIV/0!</v>
      </c>
      <c r="E94" s="79" t="str">
        <f>mar!AJ92</f>
        <v>#DIV/0!</v>
      </c>
      <c r="F94" s="79">
        <f>abr!AJ92</f>
        <v>3</v>
      </c>
      <c r="G94" s="79">
        <f>mai!AJ92</f>
        <v>3.333333333</v>
      </c>
      <c r="H94" s="79">
        <f>jun!AJ92</f>
        <v>3.5</v>
      </c>
      <c r="I94" s="159" t="str">
        <f t="shared" si="4"/>
        <v>#DIV/0!</v>
      </c>
      <c r="J94" s="168" t="s">
        <v>97</v>
      </c>
      <c r="K94" s="55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8.5" customHeight="1">
      <c r="A95" s="2"/>
      <c r="B95" s="3"/>
      <c r="C95" s="3"/>
      <c r="D95" s="93" t="str">
        <f>fev!AJ93</f>
        <v>#DIV/0!</v>
      </c>
      <c r="E95" s="93" t="str">
        <f>mar!AJ93</f>
        <v>#DIV/0!</v>
      </c>
      <c r="F95" s="93">
        <f>abr!AJ93</f>
        <v>3.625</v>
      </c>
      <c r="G95" s="93">
        <f>mai!AJ93</f>
        <v>3.75</v>
      </c>
      <c r="H95" s="93">
        <f>jun!AJ93</f>
        <v>3.725</v>
      </c>
      <c r="I95" s="160" t="str">
        <f t="shared" si="4"/>
        <v>#DIV/0!</v>
      </c>
      <c r="J95" s="170" t="s">
        <v>98</v>
      </c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3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3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3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3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3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3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3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3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3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3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3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3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3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3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3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3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3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3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3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3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3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3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3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3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3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3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3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3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3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3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3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3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3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3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3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3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3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3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3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3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3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3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3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3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3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3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3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3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3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3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5">
    <mergeCell ref="D4:K4"/>
    <mergeCell ref="D5:F5"/>
    <mergeCell ref="G5:H5"/>
    <mergeCell ref="I5:J5"/>
    <mergeCell ref="D6:F6"/>
    <mergeCell ref="G6:H6"/>
    <mergeCell ref="D7:I7"/>
    <mergeCell ref="I6:J6"/>
    <mergeCell ref="K9:K13"/>
    <mergeCell ref="K14:K15"/>
    <mergeCell ref="K16:K21"/>
    <mergeCell ref="J22:K22"/>
    <mergeCell ref="K23:K25"/>
    <mergeCell ref="K26:K32"/>
    <mergeCell ref="K72:K88"/>
    <mergeCell ref="K89:K90"/>
    <mergeCell ref="J91:K91"/>
    <mergeCell ref="K93:K94"/>
    <mergeCell ref="K33:K35"/>
    <mergeCell ref="K36:K52"/>
    <mergeCell ref="J53:K53"/>
    <mergeCell ref="D57:I57"/>
    <mergeCell ref="K59:K62"/>
    <mergeCell ref="K63:K68"/>
    <mergeCell ref="K69:K71"/>
  </mergeCells>
  <printOptions/>
  <pageMargins bottom="0.75" footer="0.0" header="0.0" left="0.25" right="0.25" top="0.75"/>
  <pageSetup paperSize="9"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155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629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>
        <v>31.0</v>
      </c>
      <c r="AI9" s="27"/>
      <c r="AJ9" s="28">
        <f>SUM($D$11:$AH$11)</f>
        <v>384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>SUM(D11:D12)</f>
        <v>0</v>
      </c>
      <c r="E10" s="34">
        <v>44.0</v>
      </c>
      <c r="F10" s="34">
        <f t="shared" ref="F10:G10" si="1">SUM(F11:F12)</f>
        <v>0</v>
      </c>
      <c r="G10" s="34">
        <f t="shared" si="1"/>
        <v>0</v>
      </c>
      <c r="H10" s="34">
        <v>48.0</v>
      </c>
      <c r="I10" s="34">
        <v>51.0</v>
      </c>
      <c r="J10" s="34">
        <f t="shared" ref="J10:Q10" si="2">SUM(J11:J12)</f>
        <v>0</v>
      </c>
      <c r="K10" s="34">
        <f t="shared" si="2"/>
        <v>0</v>
      </c>
      <c r="L10" s="34">
        <f t="shared" si="2"/>
        <v>0</v>
      </c>
      <c r="M10" s="34">
        <f t="shared" si="2"/>
        <v>0</v>
      </c>
      <c r="N10" s="34">
        <f t="shared" si="2"/>
        <v>0</v>
      </c>
      <c r="O10" s="34">
        <f t="shared" si="2"/>
        <v>0</v>
      </c>
      <c r="P10" s="34">
        <f t="shared" si="2"/>
        <v>0</v>
      </c>
      <c r="Q10" s="34">
        <f t="shared" si="2"/>
        <v>0</v>
      </c>
      <c r="R10" s="34"/>
      <c r="S10" s="34">
        <v>15.0</v>
      </c>
      <c r="T10" s="34">
        <v>15.0</v>
      </c>
      <c r="U10" s="34">
        <v>25.0</v>
      </c>
      <c r="V10" s="34">
        <v>25.0</v>
      </c>
      <c r="W10" s="34">
        <v>15.0</v>
      </c>
      <c r="X10" s="34">
        <v>15.0</v>
      </c>
      <c r="Y10" s="34">
        <v>15.0</v>
      </c>
      <c r="Z10" s="34">
        <v>15.0</v>
      </c>
      <c r="AA10" s="34">
        <v>24.0</v>
      </c>
      <c r="AB10" s="34">
        <v>24.0</v>
      </c>
      <c r="AC10" s="34">
        <v>15.0</v>
      </c>
      <c r="AD10" s="34">
        <v>15.0</v>
      </c>
      <c r="AE10" s="34">
        <v>90.0</v>
      </c>
      <c r="AF10" s="34">
        <v>90.0</v>
      </c>
      <c r="AG10" s="34">
        <v>88.0</v>
      </c>
      <c r="AH10" s="34">
        <f>SUM(AH11:AH12)</f>
        <v>0</v>
      </c>
      <c r="AI10" s="35"/>
      <c r="AJ10" s="28">
        <f>SUM($D$12:$AH$12)</f>
        <v>317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>
        <v>20.0</v>
      </c>
      <c r="F11" s="38"/>
      <c r="G11" s="38"/>
      <c r="H11" s="38">
        <v>25.0</v>
      </c>
      <c r="I11" s="38">
        <v>24.0</v>
      </c>
      <c r="J11" s="38"/>
      <c r="K11" s="38"/>
      <c r="L11" s="38"/>
      <c r="M11" s="38"/>
      <c r="N11" s="38"/>
      <c r="O11" s="38"/>
      <c r="P11" s="38"/>
      <c r="Q11" s="38"/>
      <c r="R11" s="38"/>
      <c r="S11" s="38">
        <v>6.0</v>
      </c>
      <c r="T11" s="38">
        <v>7.0</v>
      </c>
      <c r="U11" s="38">
        <v>11.0</v>
      </c>
      <c r="V11" s="38">
        <v>12.0</v>
      </c>
      <c r="W11" s="38">
        <v>7.0</v>
      </c>
      <c r="X11" s="38">
        <v>8.0</v>
      </c>
      <c r="Y11" s="38">
        <v>8.0</v>
      </c>
      <c r="Z11" s="38">
        <v>87.0</v>
      </c>
      <c r="AA11" s="38">
        <v>11.0</v>
      </c>
      <c r="AB11" s="38">
        <v>12.0</v>
      </c>
      <c r="AC11" s="38">
        <v>8.0</v>
      </c>
      <c r="AD11" s="38">
        <v>8.0</v>
      </c>
      <c r="AE11" s="38">
        <v>44.0</v>
      </c>
      <c r="AF11" s="38">
        <v>44.0</v>
      </c>
      <c r="AG11" s="38">
        <v>42.0</v>
      </c>
      <c r="AH11" s="38"/>
      <c r="AI11" s="35"/>
      <c r="AJ11" s="28">
        <f>SUM($D$13:$AH$13)</f>
        <v>7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>
        <v>24.0</v>
      </c>
      <c r="F12" s="38"/>
      <c r="G12" s="38"/>
      <c r="H12" s="38">
        <v>23.0</v>
      </c>
      <c r="I12" s="38">
        <v>27.0</v>
      </c>
      <c r="J12" s="38"/>
      <c r="K12" s="38"/>
      <c r="L12" s="38"/>
      <c r="M12" s="38"/>
      <c r="N12" s="38"/>
      <c r="O12" s="38"/>
      <c r="P12" s="38"/>
      <c r="Q12" s="38"/>
      <c r="R12" s="38"/>
      <c r="S12" s="38">
        <v>9.0</v>
      </c>
      <c r="T12" s="38">
        <v>8.0</v>
      </c>
      <c r="U12" s="38">
        <v>14.0</v>
      </c>
      <c r="V12" s="38">
        <v>13.0</v>
      </c>
      <c r="W12" s="38">
        <v>8.0</v>
      </c>
      <c r="X12" s="38">
        <v>7.0</v>
      </c>
      <c r="Y12" s="38">
        <v>7.0</v>
      </c>
      <c r="Z12" s="38"/>
      <c r="AA12" s="38">
        <v>13.0</v>
      </c>
      <c r="AB12" s="38">
        <v>12.0</v>
      </c>
      <c r="AC12" s="38">
        <v>7.0</v>
      </c>
      <c r="AD12" s="38">
        <v>7.0</v>
      </c>
      <c r="AE12" s="38">
        <v>46.0</v>
      </c>
      <c r="AF12" s="38">
        <v>46.0</v>
      </c>
      <c r="AG12" s="38">
        <v>46.0</v>
      </c>
      <c r="AH12" s="38"/>
      <c r="AI12" s="35"/>
      <c r="AJ12" s="39">
        <f>SUM($D$14:$AH$14)</f>
        <v>16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>
        <v>0.0</v>
      </c>
      <c r="F13" s="42"/>
      <c r="G13" s="42"/>
      <c r="H13" s="42">
        <v>3.0</v>
      </c>
      <c r="I13" s="42">
        <v>4.0</v>
      </c>
      <c r="J13" s="42"/>
      <c r="K13" s="42"/>
      <c r="L13" s="42"/>
      <c r="M13" s="42"/>
      <c r="N13" s="42"/>
      <c r="O13" s="42"/>
      <c r="P13" s="42"/>
      <c r="Q13" s="42"/>
      <c r="R13" s="42"/>
      <c r="S13" s="42">
        <v>0.0</v>
      </c>
      <c r="T13" s="42">
        <v>0.0</v>
      </c>
      <c r="U13" s="42">
        <v>0.0</v>
      </c>
      <c r="V13" s="42">
        <v>0.0</v>
      </c>
      <c r="W13" s="42">
        <v>0.0</v>
      </c>
      <c r="X13" s="42">
        <v>0.0</v>
      </c>
      <c r="Y13" s="42">
        <v>0.0</v>
      </c>
      <c r="Z13" s="42">
        <v>0.0</v>
      </c>
      <c r="AA13" s="42">
        <v>0.0</v>
      </c>
      <c r="AB13" s="42">
        <v>0.0</v>
      </c>
      <c r="AC13" s="42">
        <v>0.0</v>
      </c>
      <c r="AD13" s="42">
        <v>0.0</v>
      </c>
      <c r="AE13" s="42">
        <v>0.0</v>
      </c>
      <c r="AF13" s="42">
        <v>0.0</v>
      </c>
      <c r="AG13" s="42">
        <v>0.0</v>
      </c>
      <c r="AH13" s="42"/>
      <c r="AI13" s="35"/>
      <c r="AJ13" s="43">
        <f>SUM($D$15:$AH$15)</f>
        <v>40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>
        <v>0.0</v>
      </c>
      <c r="F14" s="42"/>
      <c r="G14" s="42"/>
      <c r="H14" s="42">
        <v>2.0</v>
      </c>
      <c r="I14" s="42">
        <v>2.0</v>
      </c>
      <c r="J14" s="42"/>
      <c r="K14" s="42"/>
      <c r="L14" s="42"/>
      <c r="M14" s="42"/>
      <c r="N14" s="42"/>
      <c r="O14" s="42"/>
      <c r="P14" s="42"/>
      <c r="Q14" s="42"/>
      <c r="R14" s="42"/>
      <c r="S14" s="42">
        <v>1.0</v>
      </c>
      <c r="T14" s="42">
        <v>1.0</v>
      </c>
      <c r="U14" s="42">
        <v>1.0</v>
      </c>
      <c r="V14" s="42">
        <v>1.0</v>
      </c>
      <c r="W14" s="42">
        <v>1.0</v>
      </c>
      <c r="X14" s="42">
        <v>1.0</v>
      </c>
      <c r="Y14" s="42">
        <v>1.0</v>
      </c>
      <c r="Z14" s="42">
        <v>1.0</v>
      </c>
      <c r="AA14" s="42">
        <v>1.0</v>
      </c>
      <c r="AB14" s="42">
        <v>1.0</v>
      </c>
      <c r="AC14" s="42">
        <v>1.0</v>
      </c>
      <c r="AD14" s="42">
        <v>1.0</v>
      </c>
      <c r="AE14" s="42">
        <v>0.0</v>
      </c>
      <c r="AF14" s="42">
        <v>0.0</v>
      </c>
      <c r="AG14" s="42">
        <v>0.0</v>
      </c>
      <c r="AH14" s="42"/>
      <c r="AI14" s="35"/>
      <c r="AJ14" s="46">
        <f>SUM($D$16:$AH$16)</f>
        <v>44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>
        <v>2.0</v>
      </c>
      <c r="F15" s="42"/>
      <c r="G15" s="42"/>
      <c r="H15" s="42">
        <v>4.0</v>
      </c>
      <c r="I15" s="42">
        <v>4.0</v>
      </c>
      <c r="J15" s="42"/>
      <c r="K15" s="42"/>
      <c r="L15" s="42"/>
      <c r="M15" s="42"/>
      <c r="N15" s="42"/>
      <c r="O15" s="42"/>
      <c r="P15" s="42"/>
      <c r="Q15" s="42"/>
      <c r="R15" s="42"/>
      <c r="S15" s="42">
        <v>2.0</v>
      </c>
      <c r="T15" s="42">
        <v>2.0</v>
      </c>
      <c r="U15" s="42">
        <v>2.0</v>
      </c>
      <c r="V15" s="42">
        <v>2.0</v>
      </c>
      <c r="W15" s="42">
        <v>2.0</v>
      </c>
      <c r="X15" s="42">
        <v>2.0</v>
      </c>
      <c r="Y15" s="42">
        <v>2.0</v>
      </c>
      <c r="Z15" s="42">
        <v>2.0</v>
      </c>
      <c r="AA15" s="42">
        <v>2.0</v>
      </c>
      <c r="AB15" s="42">
        <v>2.0</v>
      </c>
      <c r="AC15" s="42">
        <v>2.0</v>
      </c>
      <c r="AD15" s="42">
        <v>2.0</v>
      </c>
      <c r="AE15" s="42">
        <v>2.0</v>
      </c>
      <c r="AF15" s="42">
        <v>2.0</v>
      </c>
      <c r="AG15" s="42">
        <v>2.0</v>
      </c>
      <c r="AH15" s="42"/>
      <c r="AI15" s="35"/>
      <c r="AJ15" s="21">
        <f>COUNTIF($D$17:$AH$17,"1º ciclo")</f>
        <v>2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>
        <v>2.0</v>
      </c>
      <c r="F16" s="42"/>
      <c r="G16" s="42"/>
      <c r="H16" s="42">
        <v>3.0</v>
      </c>
      <c r="I16" s="42">
        <v>3.0</v>
      </c>
      <c r="J16" s="42"/>
      <c r="K16" s="42"/>
      <c r="L16" s="42"/>
      <c r="M16" s="42"/>
      <c r="N16" s="42"/>
      <c r="O16" s="42"/>
      <c r="P16" s="42"/>
      <c r="Q16" s="42"/>
      <c r="R16" s="42"/>
      <c r="S16" s="42">
        <v>0.0</v>
      </c>
      <c r="T16" s="42">
        <v>0.0</v>
      </c>
      <c r="U16" s="42">
        <v>0.0</v>
      </c>
      <c r="V16" s="42">
        <v>0.0</v>
      </c>
      <c r="W16" s="42">
        <v>0.0</v>
      </c>
      <c r="X16" s="42">
        <v>0.0</v>
      </c>
      <c r="Y16" s="42">
        <v>0.0</v>
      </c>
      <c r="Z16" s="42">
        <v>0.0</v>
      </c>
      <c r="AA16" s="42">
        <v>0.0</v>
      </c>
      <c r="AB16" s="42">
        <v>0.0</v>
      </c>
      <c r="AC16" s="42">
        <v>0.0</v>
      </c>
      <c r="AD16" s="42">
        <v>0.0</v>
      </c>
      <c r="AE16" s="42">
        <v>12.0</v>
      </c>
      <c r="AF16" s="42">
        <v>12.0</v>
      </c>
      <c r="AG16" s="42">
        <v>12.0</v>
      </c>
      <c r="AH16" s="42"/>
      <c r="AI16" s="35"/>
      <c r="AJ16" s="28">
        <f>COUNTIF($D$17:$AH$17,"2º ciclo")</f>
        <v>1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 t="s">
        <v>102</v>
      </c>
      <c r="F17" s="42"/>
      <c r="G17" s="42"/>
      <c r="H17" s="42" t="s">
        <v>55</v>
      </c>
      <c r="I17" s="42" t="s">
        <v>55</v>
      </c>
      <c r="J17" s="42"/>
      <c r="K17" s="42"/>
      <c r="L17" s="42"/>
      <c r="M17" s="42"/>
      <c r="N17" s="42"/>
      <c r="O17" s="42"/>
      <c r="P17" s="42"/>
      <c r="Q17" s="42"/>
      <c r="R17" s="42"/>
      <c r="S17" s="42" t="s">
        <v>105</v>
      </c>
      <c r="T17" s="42" t="s">
        <v>105</v>
      </c>
      <c r="U17" s="42" t="s">
        <v>105</v>
      </c>
      <c r="V17" s="42" t="s">
        <v>105</v>
      </c>
      <c r="W17" s="42" t="s">
        <v>105</v>
      </c>
      <c r="X17" s="42" t="s">
        <v>105</v>
      </c>
      <c r="Y17" s="42" t="s">
        <v>105</v>
      </c>
      <c r="Z17" s="42" t="s">
        <v>105</v>
      </c>
      <c r="AA17" s="42" t="s">
        <v>105</v>
      </c>
      <c r="AB17" s="42" t="s">
        <v>105</v>
      </c>
      <c r="AC17" s="42" t="s">
        <v>105</v>
      </c>
      <c r="AD17" s="42" t="s">
        <v>105</v>
      </c>
      <c r="AE17" s="42" t="s">
        <v>105</v>
      </c>
      <c r="AF17" s="42" t="s">
        <v>105</v>
      </c>
      <c r="AG17" s="42" t="s">
        <v>105</v>
      </c>
      <c r="AH17" s="42"/>
      <c r="AI17" s="35"/>
      <c r="AJ17" s="28">
        <f>COUNTIF($D$17:$AH$17,"3º ciclo")</f>
        <v>0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 t="s">
        <v>31</v>
      </c>
      <c r="F18" s="42"/>
      <c r="G18" s="42"/>
      <c r="H18" s="42" t="s">
        <v>31</v>
      </c>
      <c r="I18" s="42" t="s">
        <v>31</v>
      </c>
      <c r="J18" s="42"/>
      <c r="K18" s="42"/>
      <c r="L18" s="42"/>
      <c r="M18" s="42"/>
      <c r="N18" s="42"/>
      <c r="O18" s="42"/>
      <c r="P18" s="42"/>
      <c r="Q18" s="42"/>
      <c r="R18" s="42"/>
      <c r="S18" s="42" t="s">
        <v>105</v>
      </c>
      <c r="T18" s="42" t="s">
        <v>105</v>
      </c>
      <c r="U18" s="42" t="s">
        <v>105</v>
      </c>
      <c r="V18" s="42" t="s">
        <v>105</v>
      </c>
      <c r="W18" s="42" t="s">
        <v>105</v>
      </c>
      <c r="X18" s="42" t="s">
        <v>105</v>
      </c>
      <c r="Y18" s="42" t="s">
        <v>105</v>
      </c>
      <c r="Z18" s="42" t="s">
        <v>105</v>
      </c>
      <c r="AA18" s="42" t="s">
        <v>105</v>
      </c>
      <c r="AB18" s="42" t="s">
        <v>105</v>
      </c>
      <c r="AC18" s="42" t="s">
        <v>105</v>
      </c>
      <c r="AD18" s="42" t="s">
        <v>105</v>
      </c>
      <c r="AE18" s="42" t="s">
        <v>105</v>
      </c>
      <c r="AF18" s="42" t="s">
        <v>60</v>
      </c>
      <c r="AG18" s="42" t="s">
        <v>60</v>
      </c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 t="s">
        <v>147</v>
      </c>
      <c r="F19" s="49"/>
      <c r="G19" s="49"/>
      <c r="H19" s="49" t="s">
        <v>147</v>
      </c>
      <c r="I19" s="49" t="s">
        <v>147</v>
      </c>
      <c r="J19" s="49"/>
      <c r="K19" s="49"/>
      <c r="L19" s="49"/>
      <c r="M19" s="49"/>
      <c r="N19" s="49"/>
      <c r="O19" s="49"/>
      <c r="P19" s="49"/>
      <c r="Q19" s="49"/>
      <c r="R19" s="49"/>
      <c r="S19" s="49" t="s">
        <v>60</v>
      </c>
      <c r="T19" s="49" t="s">
        <v>60</v>
      </c>
      <c r="U19" s="49" t="s">
        <v>60</v>
      </c>
      <c r="V19" s="49" t="s">
        <v>60</v>
      </c>
      <c r="W19" s="49" t="s">
        <v>60</v>
      </c>
      <c r="X19" s="49" t="s">
        <v>60</v>
      </c>
      <c r="Y19" s="49" t="s">
        <v>60</v>
      </c>
      <c r="Z19" s="49" t="s">
        <v>60</v>
      </c>
      <c r="AA19" s="49" t="s">
        <v>60</v>
      </c>
      <c r="AB19" s="49" t="s">
        <v>60</v>
      </c>
      <c r="AC19" s="49" t="s">
        <v>60</v>
      </c>
      <c r="AD19" s="49" t="s">
        <v>60</v>
      </c>
      <c r="AE19" s="49" t="s">
        <v>60</v>
      </c>
      <c r="AF19" s="49" t="s">
        <v>60</v>
      </c>
      <c r="AG19" s="49" t="s">
        <v>60</v>
      </c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 t="s">
        <v>37</v>
      </c>
      <c r="F20" s="49"/>
      <c r="G20" s="49"/>
      <c r="H20" s="49" t="s">
        <v>37</v>
      </c>
      <c r="I20" s="49" t="s">
        <v>37</v>
      </c>
      <c r="J20" s="49"/>
      <c r="K20" s="49"/>
      <c r="L20" s="49"/>
      <c r="M20" s="49"/>
      <c r="N20" s="49"/>
      <c r="O20" s="49"/>
      <c r="P20" s="49"/>
      <c r="Q20" s="49"/>
      <c r="R20" s="49"/>
      <c r="S20" s="49" t="s">
        <v>37</v>
      </c>
      <c r="T20" s="49" t="s">
        <v>37</v>
      </c>
      <c r="U20" s="49" t="s">
        <v>37</v>
      </c>
      <c r="V20" s="49" t="s">
        <v>37</v>
      </c>
      <c r="W20" s="49" t="s">
        <v>37</v>
      </c>
      <c r="X20" s="49" t="s">
        <v>37</v>
      </c>
      <c r="Y20" s="49" t="s">
        <v>37</v>
      </c>
      <c r="Z20" s="49" t="s">
        <v>37</v>
      </c>
      <c r="AA20" s="49" t="s">
        <v>37</v>
      </c>
      <c r="AB20" s="49" t="s">
        <v>37</v>
      </c>
      <c r="AC20" s="49" t="s">
        <v>37</v>
      </c>
      <c r="AD20" s="49" t="s">
        <v>37</v>
      </c>
      <c r="AE20" s="49" t="s">
        <v>37</v>
      </c>
      <c r="AF20" s="49" t="s">
        <v>37</v>
      </c>
      <c r="AG20" s="49"/>
      <c r="AH20" s="49"/>
      <c r="AI20" s="27"/>
      <c r="AJ20" s="39">
        <f>COUNTIF($D$17:$AH$17,"vários")</f>
        <v>15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 t="s">
        <v>41</v>
      </c>
      <c r="F21" s="49"/>
      <c r="G21" s="49"/>
      <c r="H21" s="49" t="s">
        <v>83</v>
      </c>
      <c r="I21" s="49" t="s">
        <v>83</v>
      </c>
      <c r="J21" s="49"/>
      <c r="K21" s="49"/>
      <c r="L21" s="49"/>
      <c r="M21" s="49"/>
      <c r="N21" s="49"/>
      <c r="O21" s="49"/>
      <c r="P21" s="49"/>
      <c r="Q21" s="49"/>
      <c r="R21" s="49"/>
      <c r="S21" s="49" t="s">
        <v>41</v>
      </c>
      <c r="T21" s="49" t="s">
        <v>41</v>
      </c>
      <c r="U21" s="49" t="s">
        <v>41</v>
      </c>
      <c r="V21" s="49" t="s">
        <v>41</v>
      </c>
      <c r="W21" s="49" t="s">
        <v>41</v>
      </c>
      <c r="X21" s="49" t="s">
        <v>41</v>
      </c>
      <c r="Y21" s="49" t="s">
        <v>41</v>
      </c>
      <c r="Z21" s="49" t="s">
        <v>41</v>
      </c>
      <c r="AA21" s="49" t="s">
        <v>41</v>
      </c>
      <c r="AB21" s="49" t="s">
        <v>41</v>
      </c>
      <c r="AC21" s="49" t="s">
        <v>41</v>
      </c>
      <c r="AD21" s="49" t="s">
        <v>41</v>
      </c>
      <c r="AE21" s="49" t="s">
        <v>41</v>
      </c>
      <c r="AF21" s="49" t="s">
        <v>41</v>
      </c>
      <c r="AG21" s="49" t="s">
        <v>41</v>
      </c>
      <c r="AH21" s="49"/>
      <c r="AI21" s="27"/>
      <c r="AJ21" s="50">
        <f>COUNTA($D$11:$AH$11)</f>
        <v>18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 t="s">
        <v>44</v>
      </c>
      <c r="F22" s="49"/>
      <c r="G22" s="49"/>
      <c r="H22" s="49" t="s">
        <v>44</v>
      </c>
      <c r="I22" s="49" t="s">
        <v>44</v>
      </c>
      <c r="J22" s="49"/>
      <c r="K22" s="49"/>
      <c r="L22" s="49"/>
      <c r="M22" s="49"/>
      <c r="N22" s="49"/>
      <c r="O22" s="49"/>
      <c r="P22" s="49"/>
      <c r="Q22" s="49"/>
      <c r="R22" s="49"/>
      <c r="S22" s="49" t="s">
        <v>156</v>
      </c>
      <c r="T22" s="49" t="s">
        <v>156</v>
      </c>
      <c r="U22" s="49" t="s">
        <v>156</v>
      </c>
      <c r="V22" s="49" t="s">
        <v>156</v>
      </c>
      <c r="W22" s="49" t="s">
        <v>156</v>
      </c>
      <c r="X22" s="49" t="s">
        <v>156</v>
      </c>
      <c r="Y22" s="49" t="s">
        <v>156</v>
      </c>
      <c r="Z22" s="49" t="s">
        <v>156</v>
      </c>
      <c r="AA22" s="49" t="s">
        <v>156</v>
      </c>
      <c r="AB22" s="49" t="s">
        <v>156</v>
      </c>
      <c r="AC22" s="49" t="s">
        <v>156</v>
      </c>
      <c r="AD22" s="49" t="s">
        <v>156</v>
      </c>
      <c r="AE22" s="49" t="s">
        <v>156</v>
      </c>
      <c r="AF22" s="49" t="s">
        <v>156</v>
      </c>
      <c r="AG22" s="49" t="s">
        <v>156</v>
      </c>
      <c r="AH22" s="49"/>
      <c r="AI22" s="35"/>
      <c r="AJ22" s="21">
        <f>COUNTIF($D$18:$AH$18,"Sede")</f>
        <v>3</v>
      </c>
      <c r="AK22" s="22" t="s">
        <v>45</v>
      </c>
      <c r="AL22" s="23" t="s">
        <v>30</v>
      </c>
    </row>
    <row r="23" ht="51.0" customHeight="1">
      <c r="A23" s="55"/>
      <c r="B23" s="56" t="s">
        <v>157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2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35"/>
      <c r="AJ24" s="39">
        <f>COUNTIF($D$18:$AH$18,"Vários")</f>
        <v>13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AH25" si="3">SUM(D26:D27)</f>
        <v>0</v>
      </c>
      <c r="E25" s="34">
        <f t="shared" si="3"/>
        <v>0</v>
      </c>
      <c r="F25" s="34">
        <f t="shared" si="3"/>
        <v>0</v>
      </c>
      <c r="G25" s="34">
        <f t="shared" si="3"/>
        <v>0</v>
      </c>
      <c r="H25" s="34">
        <f t="shared" si="3"/>
        <v>0</v>
      </c>
      <c r="I25" s="34">
        <f t="shared" si="3"/>
        <v>0</v>
      </c>
      <c r="J25" s="34">
        <f t="shared" si="3"/>
        <v>0</v>
      </c>
      <c r="K25" s="34">
        <f t="shared" si="3"/>
        <v>0</v>
      </c>
      <c r="L25" s="34">
        <f t="shared" si="3"/>
        <v>0</v>
      </c>
      <c r="M25" s="34">
        <f t="shared" si="3"/>
        <v>0</v>
      </c>
      <c r="N25" s="34">
        <f t="shared" si="3"/>
        <v>0</v>
      </c>
      <c r="O25" s="34">
        <f t="shared" si="3"/>
        <v>0</v>
      </c>
      <c r="P25" s="34">
        <f t="shared" si="3"/>
        <v>0</v>
      </c>
      <c r="Q25" s="34">
        <f t="shared" si="3"/>
        <v>0</v>
      </c>
      <c r="R25" s="34">
        <f t="shared" si="3"/>
        <v>0</v>
      </c>
      <c r="S25" s="34">
        <f t="shared" si="3"/>
        <v>0</v>
      </c>
      <c r="T25" s="34">
        <f t="shared" si="3"/>
        <v>0</v>
      </c>
      <c r="U25" s="34">
        <f t="shared" si="3"/>
        <v>0</v>
      </c>
      <c r="V25" s="34">
        <f t="shared" si="3"/>
        <v>0</v>
      </c>
      <c r="W25" s="34">
        <f t="shared" si="3"/>
        <v>0</v>
      </c>
      <c r="X25" s="34">
        <f t="shared" si="3"/>
        <v>0</v>
      </c>
      <c r="Y25" s="34">
        <f t="shared" si="3"/>
        <v>0</v>
      </c>
      <c r="Z25" s="34">
        <f t="shared" si="3"/>
        <v>0</v>
      </c>
      <c r="AA25" s="34">
        <f t="shared" si="3"/>
        <v>0</v>
      </c>
      <c r="AB25" s="34">
        <f t="shared" si="3"/>
        <v>0</v>
      </c>
      <c r="AC25" s="34">
        <f t="shared" si="3"/>
        <v>0</v>
      </c>
      <c r="AD25" s="34">
        <f t="shared" si="3"/>
        <v>0</v>
      </c>
      <c r="AE25" s="34">
        <f t="shared" si="3"/>
        <v>0</v>
      </c>
      <c r="AF25" s="34">
        <f t="shared" si="3"/>
        <v>0</v>
      </c>
      <c r="AG25" s="34">
        <f t="shared" si="3"/>
        <v>0</v>
      </c>
      <c r="AH25" s="34">
        <f t="shared" si="3"/>
        <v>0</v>
      </c>
      <c r="AI25" s="35"/>
      <c r="AJ25" s="43">
        <f>COUNTIF($D$19:$AH$19,"V. Estudo")</f>
        <v>3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5"/>
      <c r="AJ27" s="28">
        <f>COUNTIF($D$19:$AH$19,"Currículo Ed. Fís.")</f>
        <v>0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35"/>
      <c r="AJ31" s="46">
        <f>COUNTIF($D$19:$AH$19,"Outro")</f>
        <v>15</v>
      </c>
      <c r="AK31" s="69" t="s">
        <v>60</v>
      </c>
      <c r="AL31" s="48"/>
    </row>
    <row r="32" ht="24.75" customHeight="1">
      <c r="A32" s="67"/>
      <c r="B32" s="70" t="s">
        <v>158</v>
      </c>
      <c r="C32" s="10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35"/>
      <c r="AJ32" s="21">
        <f>COUNTIF($D$20:$AH$20,"Manhã")</f>
        <v>17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0</v>
      </c>
      <c r="AK33" s="29" t="s">
        <v>65</v>
      </c>
      <c r="AL33" s="30"/>
    </row>
    <row r="34" ht="24.75" customHeight="1">
      <c r="A34" s="67"/>
      <c r="B34" s="73"/>
      <c r="C34" s="10"/>
      <c r="D34" s="38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/>
      <c r="C35" s="10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/>
      <c r="C36" s="10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/>
      <c r="C37" s="10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/>
      <c r="C38" s="10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16</v>
      </c>
      <c r="AK38" s="29" t="s">
        <v>41</v>
      </c>
      <c r="AL38" s="30"/>
    </row>
    <row r="39" ht="24.75" customHeight="1">
      <c r="A39" s="67"/>
      <c r="B39" s="73"/>
      <c r="C39" s="10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2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15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34.94444444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2.222222222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0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0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0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0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0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0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 t="str">
        <f>AJ57/AJ89</f>
        <v>#DIV/0!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 t="str">
        <f>AJ88/AJ89</f>
        <v>#DIV/0!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 t="str">
        <f>AJ88/AJ89</f>
        <v>#DIV/0!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 t="str">
        <f>AJ57/AJ87</f>
        <v>#DIV/0!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8.29"/>
    <col customWidth="1" min="4" max="15" width="9.29"/>
    <col customWidth="1" min="16" max="16" width="51.0"/>
    <col customWidth="1" min="17" max="17" width="20.0"/>
    <col customWidth="1" min="18" max="26" width="9.14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0</v>
      </c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2"/>
      <c r="R4" s="2"/>
      <c r="S4" s="2"/>
      <c r="T4" s="2"/>
      <c r="U4" s="2"/>
      <c r="V4" s="2"/>
      <c r="W4" s="2"/>
      <c r="X4" s="2"/>
      <c r="Y4" s="2"/>
      <c r="Z4" s="2"/>
    </row>
    <row r="5" ht="57.0" customHeight="1">
      <c r="A5" s="2"/>
      <c r="B5" s="3"/>
      <c r="C5" s="2"/>
      <c r="D5" s="171" t="s">
        <v>1</v>
      </c>
      <c r="E5" s="172"/>
      <c r="F5" s="172"/>
      <c r="G5" s="172"/>
      <c r="H5" s="172"/>
      <c r="I5" s="172"/>
      <c r="J5" s="172"/>
      <c r="K5" s="172"/>
      <c r="L5" s="54"/>
      <c r="M5" s="173" t="s">
        <v>2</v>
      </c>
      <c r="N5" s="54"/>
      <c r="O5" s="173" t="s">
        <v>3</v>
      </c>
      <c r="P5" s="54"/>
      <c r="Q5" s="174" t="s">
        <v>71</v>
      </c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75" t="str">
        <f>set!A7</f>
        <v>Escolas de Vagos GEPE 118971 UO 161070</v>
      </c>
      <c r="E6" s="176"/>
      <c r="F6" s="176"/>
      <c r="G6" s="176"/>
      <c r="H6" s="176"/>
      <c r="I6" s="176"/>
      <c r="J6" s="176"/>
      <c r="K6" s="176"/>
      <c r="L6" s="177"/>
      <c r="M6" s="178" t="str">
        <f>set!P7</f>
        <v/>
      </c>
      <c r="N6" s="177"/>
      <c r="O6" s="178" t="str">
        <f>set!O7</f>
        <v>CLDE Aveiro</v>
      </c>
      <c r="P6" s="177"/>
      <c r="Q6" s="179" t="str">
        <f>set!AC7</f>
        <v>canoagem, remo, surfing e vela</v>
      </c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120" t="s">
        <v>9</v>
      </c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9.25" customHeight="1">
      <c r="A8" s="2"/>
      <c r="B8" s="3"/>
      <c r="C8" s="3"/>
      <c r="D8" s="155" t="s">
        <v>121</v>
      </c>
      <c r="E8" s="156" t="s">
        <v>122</v>
      </c>
      <c r="F8" s="156" t="s">
        <v>123</v>
      </c>
      <c r="G8" s="156" t="s">
        <v>124</v>
      </c>
      <c r="H8" s="156" t="s">
        <v>125</v>
      </c>
      <c r="I8" s="156" t="s">
        <v>150</v>
      </c>
      <c r="J8" s="156" t="s">
        <v>151</v>
      </c>
      <c r="K8" s="156" t="s">
        <v>152</v>
      </c>
      <c r="L8" s="156" t="s">
        <v>153</v>
      </c>
      <c r="M8" s="156" t="s">
        <v>154</v>
      </c>
      <c r="N8" s="156" t="s">
        <v>159</v>
      </c>
      <c r="O8" s="123" t="s">
        <v>126</v>
      </c>
      <c r="P8" s="124"/>
      <c r="Q8" s="2"/>
      <c r="R8" s="2"/>
      <c r="S8" s="2"/>
      <c r="T8" s="2"/>
      <c r="U8" s="2"/>
      <c r="V8" s="2"/>
      <c r="W8" s="2"/>
      <c r="X8" s="2"/>
      <c r="Y8" s="2"/>
      <c r="Z8" s="2"/>
    </row>
    <row r="9" ht="28.5" customHeight="1">
      <c r="A9" s="2"/>
      <c r="B9" s="20"/>
      <c r="C9" s="125"/>
      <c r="D9" s="90">
        <f>set!AJ8</f>
        <v>117</v>
      </c>
      <c r="E9" s="126">
        <f>out!AJ8</f>
        <v>745</v>
      </c>
      <c r="F9" s="126">
        <f>nov!AJ8</f>
        <v>100</v>
      </c>
      <c r="G9" s="126">
        <f>dez!AJ8</f>
        <v>48</v>
      </c>
      <c r="H9" s="126">
        <f>jan!AJ8</f>
        <v>133</v>
      </c>
      <c r="I9" s="126">
        <f>fev!AJ8</f>
        <v>0</v>
      </c>
      <c r="J9" s="126">
        <f>mar!AJ8</f>
        <v>0</v>
      </c>
      <c r="K9" s="126">
        <f>abr!AJ8</f>
        <v>219</v>
      </c>
      <c r="L9" s="126">
        <f>mai!AJ8</f>
        <v>415</v>
      </c>
      <c r="M9" s="126">
        <f>jun!AJ8</f>
        <v>567</v>
      </c>
      <c r="N9" s="180">
        <f>jul!AJ8</f>
        <v>629</v>
      </c>
      <c r="O9" s="181">
        <f t="shared" ref="O9:O53" si="1">SUM(D9:H9)</f>
        <v>1143</v>
      </c>
      <c r="P9" s="128" t="s">
        <v>13</v>
      </c>
      <c r="Q9" s="71" t="s">
        <v>14</v>
      </c>
      <c r="R9" s="2"/>
      <c r="S9" s="2"/>
      <c r="T9" s="2"/>
      <c r="U9" s="2"/>
      <c r="V9" s="2"/>
      <c r="W9" s="2"/>
      <c r="X9" s="2"/>
      <c r="Y9" s="2"/>
      <c r="Z9" s="2"/>
    </row>
    <row r="10" ht="28.5" customHeight="1">
      <c r="A10" s="2"/>
      <c r="B10" s="20"/>
      <c r="C10" s="125"/>
      <c r="D10" s="79">
        <f>set!AJ9</f>
        <v>57</v>
      </c>
      <c r="E10" s="129">
        <f>out!AJ9</f>
        <v>354</v>
      </c>
      <c r="F10" s="129">
        <f>nov!AJ9</f>
        <v>51</v>
      </c>
      <c r="G10" s="129">
        <f>dez!AJ9</f>
        <v>26</v>
      </c>
      <c r="H10" s="129">
        <f>jan!AJ9</f>
        <v>62</v>
      </c>
      <c r="I10" s="129">
        <f>fev!AJ9</f>
        <v>0</v>
      </c>
      <c r="J10" s="129">
        <f>mar!AJ9</f>
        <v>0</v>
      </c>
      <c r="K10" s="129">
        <f>abr!AJ9</f>
        <v>103</v>
      </c>
      <c r="L10" s="129">
        <f>mai!AJ9</f>
        <v>200</v>
      </c>
      <c r="M10" s="129">
        <f>jun!AJ9</f>
        <v>274</v>
      </c>
      <c r="N10" s="182">
        <f>jul!AJ9</f>
        <v>384</v>
      </c>
      <c r="O10" s="183">
        <f t="shared" si="1"/>
        <v>550</v>
      </c>
      <c r="P10" s="131" t="s">
        <v>17</v>
      </c>
      <c r="Q10" s="30"/>
      <c r="R10" s="2"/>
      <c r="S10" s="2"/>
      <c r="T10" s="2"/>
      <c r="U10" s="2"/>
      <c r="V10" s="2"/>
      <c r="W10" s="2"/>
      <c r="X10" s="2"/>
      <c r="Y10" s="2"/>
      <c r="Z10" s="2"/>
    </row>
    <row r="11" ht="28.5" customHeight="1">
      <c r="A11" s="2"/>
      <c r="B11" s="125"/>
      <c r="C11" s="125"/>
      <c r="D11" s="79">
        <f>set!AJ10</f>
        <v>60</v>
      </c>
      <c r="E11" s="129">
        <f>out!AJ10</f>
        <v>391</v>
      </c>
      <c r="F11" s="129">
        <f>nov!AJ10</f>
        <v>49</v>
      </c>
      <c r="G11" s="129">
        <f>dez!AJ10</f>
        <v>22</v>
      </c>
      <c r="H11" s="129">
        <f>jan!AJ10</f>
        <v>71</v>
      </c>
      <c r="I11" s="129">
        <f>fev!AJ10</f>
        <v>0</v>
      </c>
      <c r="J11" s="129">
        <f>mar!AJ10</f>
        <v>0</v>
      </c>
      <c r="K11" s="129">
        <f>abr!AJ10</f>
        <v>115</v>
      </c>
      <c r="L11" s="129">
        <f>mai!AJ10</f>
        <v>215</v>
      </c>
      <c r="M11" s="129">
        <f>jun!AJ10</f>
        <v>293</v>
      </c>
      <c r="N11" s="182">
        <f>jul!AJ10</f>
        <v>317</v>
      </c>
      <c r="O11" s="183">
        <f t="shared" si="1"/>
        <v>593</v>
      </c>
      <c r="P11" s="131" t="s">
        <v>18</v>
      </c>
      <c r="Q11" s="30"/>
      <c r="R11" s="2"/>
      <c r="S11" s="2"/>
      <c r="T11" s="2"/>
      <c r="U11" s="2"/>
      <c r="V11" s="2"/>
      <c r="W11" s="2"/>
      <c r="X11" s="2"/>
      <c r="Y11" s="2"/>
      <c r="Z11" s="2"/>
    </row>
    <row r="12" ht="28.5" customHeight="1">
      <c r="A12" s="2"/>
      <c r="B12" s="125"/>
      <c r="C12" s="125"/>
      <c r="D12" s="79">
        <f>set!AJ11</f>
        <v>7</v>
      </c>
      <c r="E12" s="129">
        <f>out!AJ11</f>
        <v>38</v>
      </c>
      <c r="F12" s="129">
        <f>nov!AJ11</f>
        <v>5</v>
      </c>
      <c r="G12" s="129">
        <f>dez!AJ11</f>
        <v>0</v>
      </c>
      <c r="H12" s="129">
        <f>jan!AJ11</f>
        <v>5</v>
      </c>
      <c r="I12" s="129">
        <f>fev!AJ11</f>
        <v>0</v>
      </c>
      <c r="J12" s="129">
        <f>mar!AJ11</f>
        <v>0</v>
      </c>
      <c r="K12" s="129">
        <f>abr!AJ11</f>
        <v>0</v>
      </c>
      <c r="L12" s="129">
        <f>mai!AJ11</f>
        <v>10</v>
      </c>
      <c r="M12" s="129">
        <f>jun!AJ11</f>
        <v>7</v>
      </c>
      <c r="N12" s="182">
        <f>jul!AJ11</f>
        <v>7</v>
      </c>
      <c r="O12" s="183">
        <f t="shared" si="1"/>
        <v>55</v>
      </c>
      <c r="P12" s="131" t="s">
        <v>19</v>
      </c>
      <c r="Q12" s="30"/>
      <c r="R12" s="2"/>
      <c r="S12" s="2"/>
      <c r="T12" s="2"/>
      <c r="U12" s="2"/>
      <c r="V12" s="2"/>
      <c r="W12" s="2"/>
      <c r="X12" s="2"/>
      <c r="Y12" s="2"/>
      <c r="Z12" s="2"/>
    </row>
    <row r="13" ht="28.5" customHeight="1">
      <c r="A13" s="2"/>
      <c r="B13" s="125"/>
      <c r="C13" s="125"/>
      <c r="D13" s="96">
        <f>set!AJ12</f>
        <v>0</v>
      </c>
      <c r="E13" s="138">
        <f>out!AJ12</f>
        <v>0</v>
      </c>
      <c r="F13" s="138">
        <f>nov!AJ12</f>
        <v>0</v>
      </c>
      <c r="G13" s="138">
        <f>dez!AJ12</f>
        <v>2</v>
      </c>
      <c r="H13" s="138">
        <f>jan!AJ12</f>
        <v>0</v>
      </c>
      <c r="I13" s="138">
        <f>fev!AJ12</f>
        <v>0</v>
      </c>
      <c r="J13" s="138">
        <f>mar!AJ12</f>
        <v>0</v>
      </c>
      <c r="K13" s="138">
        <f>abr!AJ12</f>
        <v>0</v>
      </c>
      <c r="L13" s="138">
        <f>mai!AJ12</f>
        <v>0</v>
      </c>
      <c r="M13" s="138">
        <f>jun!AJ12</f>
        <v>1</v>
      </c>
      <c r="N13" s="184">
        <f>jul!AJ12</f>
        <v>16</v>
      </c>
      <c r="O13" s="185">
        <f t="shared" si="1"/>
        <v>2</v>
      </c>
      <c r="P13" s="134" t="s">
        <v>20</v>
      </c>
      <c r="Q13" s="41"/>
      <c r="R13" s="2"/>
      <c r="S13" s="2"/>
      <c r="T13" s="2"/>
      <c r="U13" s="2"/>
      <c r="V13" s="2"/>
      <c r="W13" s="2"/>
      <c r="X13" s="2"/>
      <c r="Y13" s="2"/>
      <c r="Z13" s="2"/>
    </row>
    <row r="14" ht="28.5" customHeight="1">
      <c r="A14" s="2"/>
      <c r="B14" s="125"/>
      <c r="C14" s="125"/>
      <c r="D14" s="90">
        <f>set!AJ13</f>
        <v>4</v>
      </c>
      <c r="E14" s="126">
        <f>out!AJ13</f>
        <v>20</v>
      </c>
      <c r="F14" s="126">
        <f>nov!AJ13</f>
        <v>3</v>
      </c>
      <c r="G14" s="126">
        <f>dez!AJ13</f>
        <v>1</v>
      </c>
      <c r="H14" s="126">
        <f>jan!AJ13</f>
        <v>4</v>
      </c>
      <c r="I14" s="126">
        <f>fev!AJ13</f>
        <v>0</v>
      </c>
      <c r="J14" s="126">
        <f>mar!AJ13</f>
        <v>0</v>
      </c>
      <c r="K14" s="126">
        <f>abr!AJ13</f>
        <v>11</v>
      </c>
      <c r="L14" s="126">
        <f>mai!AJ13</f>
        <v>15</v>
      </c>
      <c r="M14" s="126">
        <f>jun!AJ13</f>
        <v>24</v>
      </c>
      <c r="N14" s="180">
        <f>jul!AJ13</f>
        <v>40</v>
      </c>
      <c r="O14" s="186">
        <f t="shared" si="1"/>
        <v>32</v>
      </c>
      <c r="P14" s="137" t="s">
        <v>21</v>
      </c>
      <c r="Q14" s="66" t="s">
        <v>22</v>
      </c>
      <c r="R14" s="2"/>
      <c r="S14" s="2"/>
      <c r="T14" s="2"/>
      <c r="U14" s="2"/>
      <c r="V14" s="2"/>
      <c r="W14" s="2"/>
      <c r="X14" s="2"/>
      <c r="Y14" s="2"/>
      <c r="Z14" s="2"/>
    </row>
    <row r="15" ht="28.5" customHeight="1">
      <c r="A15" s="2"/>
      <c r="B15" s="125"/>
      <c r="C15" s="125"/>
      <c r="D15" s="96">
        <f>set!AJ14</f>
        <v>6</v>
      </c>
      <c r="E15" s="138">
        <f>out!AJ14</f>
        <v>37</v>
      </c>
      <c r="F15" s="138">
        <f>nov!AJ14</f>
        <v>4</v>
      </c>
      <c r="G15" s="138">
        <f>dez!AJ14</f>
        <v>2</v>
      </c>
      <c r="H15" s="138">
        <f>jan!AJ14</f>
        <v>6</v>
      </c>
      <c r="I15" s="138">
        <f>fev!AJ14</f>
        <v>0</v>
      </c>
      <c r="J15" s="138">
        <f>mar!AJ14</f>
        <v>0</v>
      </c>
      <c r="K15" s="138">
        <f>abr!AJ14</f>
        <v>11</v>
      </c>
      <c r="L15" s="138">
        <f>mai!AJ14</f>
        <v>22</v>
      </c>
      <c r="M15" s="138">
        <f>jun!AJ14</f>
        <v>31</v>
      </c>
      <c r="N15" s="184">
        <f>jul!AJ14</f>
        <v>44</v>
      </c>
      <c r="O15" s="187">
        <f t="shared" si="1"/>
        <v>55</v>
      </c>
      <c r="P15" s="140" t="s">
        <v>23</v>
      </c>
      <c r="Q15" s="48"/>
      <c r="R15" s="2"/>
      <c r="S15" s="2"/>
      <c r="T15" s="2"/>
      <c r="U15" s="2"/>
      <c r="V15" s="2"/>
      <c r="W15" s="2"/>
      <c r="X15" s="2"/>
      <c r="Y15" s="2"/>
      <c r="Z15" s="2"/>
    </row>
    <row r="16" ht="28.5" customHeight="1">
      <c r="A16" s="2"/>
      <c r="B16" s="125"/>
      <c r="C16" s="125"/>
      <c r="D16" s="90">
        <f>set!AJ15</f>
        <v>0</v>
      </c>
      <c r="E16" s="126">
        <f>out!AJ15</f>
        <v>0</v>
      </c>
      <c r="F16" s="126">
        <f>nov!AJ15</f>
        <v>0</v>
      </c>
      <c r="G16" s="126">
        <f>dez!AJ15</f>
        <v>0</v>
      </c>
      <c r="H16" s="126">
        <f>jan!AJ15</f>
        <v>0</v>
      </c>
      <c r="I16" s="126">
        <f>fev!AJ15</f>
        <v>0</v>
      </c>
      <c r="J16" s="126">
        <f>mar!AJ15</f>
        <v>0</v>
      </c>
      <c r="K16" s="126">
        <f>abr!AJ15</f>
        <v>0</v>
      </c>
      <c r="L16" s="126">
        <f>mai!AJ15</f>
        <v>0</v>
      </c>
      <c r="M16" s="126">
        <f>jun!AJ15</f>
        <v>1</v>
      </c>
      <c r="N16" s="180">
        <f>jul!AJ15</f>
        <v>2</v>
      </c>
      <c r="O16" s="181">
        <f t="shared" si="1"/>
        <v>0</v>
      </c>
      <c r="P16" s="128" t="s">
        <v>24</v>
      </c>
      <c r="Q16" s="71" t="s">
        <v>25</v>
      </c>
      <c r="R16" s="2"/>
      <c r="S16" s="2"/>
      <c r="T16" s="2"/>
      <c r="U16" s="2"/>
      <c r="V16" s="2"/>
      <c r="W16" s="2"/>
      <c r="X16" s="2"/>
      <c r="Y16" s="2"/>
      <c r="Z16" s="2"/>
    </row>
    <row r="17" ht="28.5" customHeight="1">
      <c r="A17" s="2"/>
      <c r="B17" s="125"/>
      <c r="C17" s="125"/>
      <c r="D17" s="79">
        <f>set!AJ16</f>
        <v>0</v>
      </c>
      <c r="E17" s="129">
        <f>out!AJ16</f>
        <v>6</v>
      </c>
      <c r="F17" s="129">
        <f>nov!AJ16</f>
        <v>2</v>
      </c>
      <c r="G17" s="129">
        <f>dez!AJ16</f>
        <v>0</v>
      </c>
      <c r="H17" s="129">
        <f>jan!AJ16</f>
        <v>2</v>
      </c>
      <c r="I17" s="129">
        <f>fev!AJ16</f>
        <v>0</v>
      </c>
      <c r="J17" s="129">
        <f>mar!AJ16</f>
        <v>0</v>
      </c>
      <c r="K17" s="129">
        <f>abr!AJ16</f>
        <v>0</v>
      </c>
      <c r="L17" s="129">
        <f>mai!AJ16</f>
        <v>1</v>
      </c>
      <c r="M17" s="129">
        <f>jun!AJ16</f>
        <v>1</v>
      </c>
      <c r="N17" s="182">
        <f>jul!AJ16</f>
        <v>1</v>
      </c>
      <c r="O17" s="183">
        <f t="shared" si="1"/>
        <v>10</v>
      </c>
      <c r="P17" s="131" t="s">
        <v>27</v>
      </c>
      <c r="Q17" s="30"/>
      <c r="R17" s="2"/>
      <c r="S17" s="2"/>
      <c r="T17" s="2"/>
      <c r="U17" s="2"/>
      <c r="V17" s="2"/>
      <c r="W17" s="2"/>
      <c r="X17" s="2"/>
      <c r="Y17" s="2"/>
      <c r="Z17" s="2"/>
    </row>
    <row r="18" ht="28.5" customHeight="1">
      <c r="A18" s="2"/>
      <c r="B18" s="125"/>
      <c r="C18" s="125"/>
      <c r="D18" s="79">
        <f>set!AJ17</f>
        <v>4</v>
      </c>
      <c r="E18" s="129">
        <f>out!AJ17</f>
        <v>11</v>
      </c>
      <c r="F18" s="129">
        <f>nov!AJ17</f>
        <v>1</v>
      </c>
      <c r="G18" s="129">
        <f>dez!AJ17</f>
        <v>0</v>
      </c>
      <c r="H18" s="129">
        <f>jan!AJ17</f>
        <v>1</v>
      </c>
      <c r="I18" s="129">
        <f>fev!AJ17</f>
        <v>0</v>
      </c>
      <c r="J18" s="129">
        <f>mar!AJ17</f>
        <v>0</v>
      </c>
      <c r="K18" s="129">
        <f>abr!AJ17</f>
        <v>9</v>
      </c>
      <c r="L18" s="129">
        <f>mai!AJ17</f>
        <v>7</v>
      </c>
      <c r="M18" s="129">
        <f>jun!AJ17</f>
        <v>11</v>
      </c>
      <c r="N18" s="182">
        <f>jul!AJ17</f>
        <v>0</v>
      </c>
      <c r="O18" s="183">
        <f t="shared" si="1"/>
        <v>17</v>
      </c>
      <c r="P18" s="131" t="s">
        <v>29</v>
      </c>
      <c r="Q18" s="30"/>
      <c r="R18" s="2"/>
      <c r="S18" s="2"/>
      <c r="T18" s="2"/>
      <c r="U18" s="2"/>
      <c r="V18" s="2"/>
      <c r="W18" s="2"/>
      <c r="X18" s="2"/>
      <c r="Y18" s="2"/>
      <c r="Z18" s="2"/>
    </row>
    <row r="19" ht="28.5" customHeight="1">
      <c r="A19" s="2"/>
      <c r="B19" s="20"/>
      <c r="C19" s="125"/>
      <c r="D19" s="79">
        <f>set!AJ18</f>
        <v>0</v>
      </c>
      <c r="E19" s="129">
        <f>out!AJ18</f>
        <v>3</v>
      </c>
      <c r="F19" s="129">
        <f>nov!AJ18</f>
        <v>0</v>
      </c>
      <c r="G19" s="129">
        <f>dez!AJ18</f>
        <v>1</v>
      </c>
      <c r="H19" s="129">
        <f>jan!AJ18</f>
        <v>0</v>
      </c>
      <c r="I19" s="129">
        <f>fev!AJ18</f>
        <v>0</v>
      </c>
      <c r="J19" s="129">
        <f>mar!AJ18</f>
        <v>0</v>
      </c>
      <c r="K19" s="129">
        <f>abr!AJ18</f>
        <v>2</v>
      </c>
      <c r="L19" s="129">
        <f>mai!AJ18</f>
        <v>5</v>
      </c>
      <c r="M19" s="129">
        <f>jun!AJ18</f>
        <v>1</v>
      </c>
      <c r="N19" s="182">
        <f>jul!AJ18</f>
        <v>0</v>
      </c>
      <c r="O19" s="183">
        <f t="shared" si="1"/>
        <v>4</v>
      </c>
      <c r="P19" s="131" t="s">
        <v>32</v>
      </c>
      <c r="Q19" s="30"/>
      <c r="R19" s="2"/>
      <c r="S19" s="2"/>
      <c r="T19" s="2"/>
      <c r="U19" s="2"/>
      <c r="V19" s="2"/>
      <c r="W19" s="2"/>
      <c r="X19" s="2"/>
      <c r="Y19" s="2"/>
      <c r="Z19" s="2"/>
    </row>
    <row r="20" ht="28.5" customHeight="1">
      <c r="A20" s="2"/>
      <c r="B20" s="20"/>
      <c r="C20" s="125"/>
      <c r="D20" s="79">
        <f>set!AJ19</f>
        <v>0</v>
      </c>
      <c r="E20" s="129">
        <f>out!AJ19</f>
        <v>0</v>
      </c>
      <c r="F20" s="129">
        <f>nov!AJ19</f>
        <v>0</v>
      </c>
      <c r="G20" s="129">
        <f>dez!AJ19</f>
        <v>0</v>
      </c>
      <c r="H20" s="129">
        <f>jan!AJ19</f>
        <v>0</v>
      </c>
      <c r="I20" s="129">
        <f>fev!AJ19</f>
        <v>0</v>
      </c>
      <c r="J20" s="129">
        <f>mar!AJ19</f>
        <v>0</v>
      </c>
      <c r="K20" s="129">
        <f>abr!AJ19</f>
        <v>0</v>
      </c>
      <c r="L20" s="129">
        <f>mai!AJ19</f>
        <v>0</v>
      </c>
      <c r="M20" s="129">
        <f>jun!AJ19</f>
        <v>0</v>
      </c>
      <c r="N20" s="182">
        <f>jul!AJ19</f>
        <v>0</v>
      </c>
      <c r="O20" s="183">
        <f t="shared" si="1"/>
        <v>0</v>
      </c>
      <c r="P20" s="131" t="s">
        <v>35</v>
      </c>
      <c r="Q20" s="30"/>
      <c r="R20" s="2"/>
      <c r="S20" s="2"/>
      <c r="T20" s="2"/>
      <c r="U20" s="2"/>
      <c r="V20" s="2"/>
      <c r="W20" s="2"/>
      <c r="X20" s="2"/>
      <c r="Y20" s="2"/>
      <c r="Z20" s="2"/>
    </row>
    <row r="21" ht="28.5" customHeight="1">
      <c r="A21" s="2"/>
      <c r="B21" s="20"/>
      <c r="C21" s="125"/>
      <c r="D21" s="96">
        <f>set!AJ20</f>
        <v>0</v>
      </c>
      <c r="E21" s="138">
        <f>out!AJ20</f>
        <v>0</v>
      </c>
      <c r="F21" s="138">
        <f>nov!AJ20</f>
        <v>0</v>
      </c>
      <c r="G21" s="138">
        <f>dez!AJ20</f>
        <v>0</v>
      </c>
      <c r="H21" s="138">
        <f>jan!AJ20</f>
        <v>1</v>
      </c>
      <c r="I21" s="138">
        <f>fev!AJ20</f>
        <v>0</v>
      </c>
      <c r="J21" s="138">
        <f>mar!AJ20</f>
        <v>0</v>
      </c>
      <c r="K21" s="138">
        <f>abr!AJ20</f>
        <v>0</v>
      </c>
      <c r="L21" s="138">
        <f>mai!AJ20</f>
        <v>0</v>
      </c>
      <c r="M21" s="138">
        <f>jun!AJ20</f>
        <v>0</v>
      </c>
      <c r="N21" s="184">
        <f>jul!AJ20</f>
        <v>15</v>
      </c>
      <c r="O21" s="185">
        <f t="shared" si="1"/>
        <v>1</v>
      </c>
      <c r="P21" s="134" t="s">
        <v>39</v>
      </c>
      <c r="Q21" s="41"/>
      <c r="R21" s="2"/>
      <c r="S21" s="2"/>
      <c r="T21" s="2"/>
      <c r="U21" s="2"/>
      <c r="V21" s="2"/>
      <c r="W21" s="2"/>
      <c r="X21" s="2"/>
      <c r="Y21" s="2"/>
      <c r="Z21" s="2"/>
    </row>
    <row r="22" ht="28.5" customHeight="1">
      <c r="A22" s="2"/>
      <c r="B22" s="20"/>
      <c r="C22" s="125"/>
      <c r="D22" s="90">
        <f>set!AJ21</f>
        <v>4</v>
      </c>
      <c r="E22" s="126">
        <f>out!AJ21</f>
        <v>20</v>
      </c>
      <c r="F22" s="126">
        <f>nov!AJ21</f>
        <v>3</v>
      </c>
      <c r="G22" s="126">
        <f>dez!AJ21</f>
        <v>1</v>
      </c>
      <c r="H22" s="126">
        <f>jan!AJ21</f>
        <v>4</v>
      </c>
      <c r="I22" s="126">
        <f>fev!AJ21</f>
        <v>0</v>
      </c>
      <c r="J22" s="126">
        <f>mar!AJ21</f>
        <v>0</v>
      </c>
      <c r="K22" s="126">
        <f>abr!AJ21</f>
        <v>11</v>
      </c>
      <c r="L22" s="126">
        <f>mai!AJ21</f>
        <v>13</v>
      </c>
      <c r="M22" s="126">
        <f>jun!AJ21</f>
        <v>14</v>
      </c>
      <c r="N22" s="180">
        <f>jul!AJ21</f>
        <v>18</v>
      </c>
      <c r="O22" s="188">
        <f t="shared" si="1"/>
        <v>32</v>
      </c>
      <c r="P22" s="144" t="s">
        <v>42</v>
      </c>
      <c r="Q22" s="100"/>
      <c r="R22" s="2"/>
      <c r="S22" s="2"/>
      <c r="T22" s="2"/>
      <c r="U22" s="2"/>
      <c r="V22" s="2"/>
      <c r="W22" s="2"/>
      <c r="X22" s="2"/>
      <c r="Y22" s="2"/>
      <c r="Z22" s="2"/>
    </row>
    <row r="23" ht="28.5" customHeight="1">
      <c r="A23" s="2"/>
      <c r="B23" s="125"/>
      <c r="C23" s="125"/>
      <c r="D23" s="79">
        <f>set!AJ22</f>
        <v>4</v>
      </c>
      <c r="E23" s="129">
        <f>out!AJ22</f>
        <v>20</v>
      </c>
      <c r="F23" s="129">
        <f>nov!AJ22</f>
        <v>3</v>
      </c>
      <c r="G23" s="129">
        <f>dez!AJ22</f>
        <v>1</v>
      </c>
      <c r="H23" s="129">
        <f>jan!AJ22</f>
        <v>4</v>
      </c>
      <c r="I23" s="129">
        <f>fev!AJ22</f>
        <v>0</v>
      </c>
      <c r="J23" s="129">
        <f>mar!AJ22</f>
        <v>0</v>
      </c>
      <c r="K23" s="129">
        <f>abr!AJ22</f>
        <v>11</v>
      </c>
      <c r="L23" s="129">
        <f>mai!AJ22</f>
        <v>13</v>
      </c>
      <c r="M23" s="129">
        <f>jun!AJ22</f>
        <v>11</v>
      </c>
      <c r="N23" s="182">
        <f>jul!AJ22</f>
        <v>3</v>
      </c>
      <c r="O23" s="181">
        <f t="shared" si="1"/>
        <v>32</v>
      </c>
      <c r="P23" s="128" t="s">
        <v>45</v>
      </c>
      <c r="Q23" s="71" t="s">
        <v>30</v>
      </c>
      <c r="R23" s="2"/>
      <c r="S23" s="2"/>
      <c r="T23" s="2"/>
      <c r="U23" s="2"/>
      <c r="V23" s="2"/>
      <c r="W23" s="2"/>
      <c r="X23" s="2"/>
      <c r="Y23" s="2"/>
      <c r="Z23" s="2"/>
    </row>
    <row r="24" ht="28.5" customHeight="1">
      <c r="A24" s="2"/>
      <c r="B24" s="145"/>
      <c r="C24" s="125"/>
      <c r="D24" s="79">
        <f>set!AJ23</f>
        <v>0</v>
      </c>
      <c r="E24" s="129">
        <f>out!AJ23</f>
        <v>0</v>
      </c>
      <c r="F24" s="129">
        <f>nov!AJ23</f>
        <v>0</v>
      </c>
      <c r="G24" s="129">
        <f>dez!AJ23</f>
        <v>0</v>
      </c>
      <c r="H24" s="129">
        <f>jan!AJ23</f>
        <v>0</v>
      </c>
      <c r="I24" s="129">
        <f>fev!AJ23</f>
        <v>0</v>
      </c>
      <c r="J24" s="129">
        <f>mar!AJ23</f>
        <v>0</v>
      </c>
      <c r="K24" s="129">
        <f>abr!AJ23</f>
        <v>0</v>
      </c>
      <c r="L24" s="129">
        <f>mai!AJ23</f>
        <v>0</v>
      </c>
      <c r="M24" s="129">
        <f>jun!AJ23</f>
        <v>2</v>
      </c>
      <c r="N24" s="182">
        <f>jul!AJ23</f>
        <v>2</v>
      </c>
      <c r="O24" s="183">
        <f t="shared" si="1"/>
        <v>0</v>
      </c>
      <c r="P24" s="131" t="s">
        <v>47</v>
      </c>
      <c r="Q24" s="30"/>
      <c r="R24" s="2"/>
      <c r="S24" s="2"/>
      <c r="T24" s="2"/>
      <c r="U24" s="2"/>
      <c r="V24" s="2"/>
      <c r="W24" s="2"/>
      <c r="X24" s="2"/>
      <c r="Y24" s="2"/>
      <c r="Z24" s="2"/>
    </row>
    <row r="25" ht="28.5" customHeight="1">
      <c r="A25" s="2"/>
      <c r="B25" s="125"/>
      <c r="C25" s="125"/>
      <c r="D25" s="96">
        <f>set!AJ24</f>
        <v>0</v>
      </c>
      <c r="E25" s="138">
        <f>out!AJ24</f>
        <v>0</v>
      </c>
      <c r="F25" s="138">
        <f>nov!AJ24</f>
        <v>0</v>
      </c>
      <c r="G25" s="138">
        <f>dez!AJ24</f>
        <v>0</v>
      </c>
      <c r="H25" s="138">
        <f>jan!AJ24</f>
        <v>0</v>
      </c>
      <c r="I25" s="138">
        <f>fev!AJ24</f>
        <v>0</v>
      </c>
      <c r="J25" s="138">
        <f>mar!AJ24</f>
        <v>0</v>
      </c>
      <c r="K25" s="138">
        <f>abr!AJ24</f>
        <v>0</v>
      </c>
      <c r="L25" s="138">
        <f>mai!AJ24</f>
        <v>0</v>
      </c>
      <c r="M25" s="138">
        <f>jun!AJ24</f>
        <v>1</v>
      </c>
      <c r="N25" s="184">
        <f>jul!AJ24</f>
        <v>13</v>
      </c>
      <c r="O25" s="185">
        <f t="shared" si="1"/>
        <v>0</v>
      </c>
      <c r="P25" s="134" t="s">
        <v>48</v>
      </c>
      <c r="Q25" s="41"/>
      <c r="R25" s="2"/>
      <c r="S25" s="2"/>
      <c r="T25" s="2"/>
      <c r="U25" s="2"/>
      <c r="V25" s="2"/>
      <c r="W25" s="2"/>
      <c r="X25" s="2"/>
      <c r="Y25" s="2"/>
      <c r="Z25" s="2"/>
    </row>
    <row r="26" ht="28.5" customHeight="1">
      <c r="A26" s="2"/>
      <c r="B26" s="125"/>
      <c r="C26" s="125"/>
      <c r="D26" s="90">
        <f>set!AJ25</f>
        <v>0</v>
      </c>
      <c r="E26" s="126">
        <f>out!AJ25</f>
        <v>0</v>
      </c>
      <c r="F26" s="126">
        <f>nov!AJ25</f>
        <v>0</v>
      </c>
      <c r="G26" s="126">
        <f>dez!AJ25</f>
        <v>0</v>
      </c>
      <c r="H26" s="126">
        <f>jan!AJ25</f>
        <v>0</v>
      </c>
      <c r="I26" s="126">
        <f>fev!AJ25</f>
        <v>0</v>
      </c>
      <c r="J26" s="126">
        <f>mar!AJ25</f>
        <v>0</v>
      </c>
      <c r="K26" s="126">
        <f>abr!AJ25</f>
        <v>0</v>
      </c>
      <c r="L26" s="126">
        <f>mai!AJ25</f>
        <v>0</v>
      </c>
      <c r="M26" s="126">
        <f>jun!AJ25</f>
        <v>2</v>
      </c>
      <c r="N26" s="180">
        <f>jul!AJ25</f>
        <v>3</v>
      </c>
      <c r="O26" s="186">
        <f t="shared" si="1"/>
        <v>0</v>
      </c>
      <c r="P26" s="146" t="s">
        <v>50</v>
      </c>
      <c r="Q26" s="66" t="s">
        <v>51</v>
      </c>
      <c r="R26" s="2"/>
      <c r="S26" s="2"/>
      <c r="T26" s="2"/>
      <c r="U26" s="2"/>
      <c r="V26" s="2"/>
      <c r="W26" s="2"/>
      <c r="X26" s="2"/>
      <c r="Y26" s="2"/>
      <c r="Z26" s="2"/>
    </row>
    <row r="27" ht="28.5" customHeight="1">
      <c r="A27" s="2"/>
      <c r="B27" s="125"/>
      <c r="C27" s="125"/>
      <c r="D27" s="79">
        <f>set!AJ26</f>
        <v>0</v>
      </c>
      <c r="E27" s="129">
        <f>out!AJ26</f>
        <v>0</v>
      </c>
      <c r="F27" s="129">
        <f>nov!AJ26</f>
        <v>0</v>
      </c>
      <c r="G27" s="129">
        <f>dez!AJ26</f>
        <v>0</v>
      </c>
      <c r="H27" s="129">
        <f>jan!AJ26</f>
        <v>1</v>
      </c>
      <c r="I27" s="129">
        <f>fev!AJ26</f>
        <v>0</v>
      </c>
      <c r="J27" s="129">
        <f>mar!AJ26</f>
        <v>0</v>
      </c>
      <c r="K27" s="129">
        <f>abr!AJ26</f>
        <v>0</v>
      </c>
      <c r="L27" s="129">
        <f>mai!AJ26</f>
        <v>0</v>
      </c>
      <c r="M27" s="129">
        <f>jun!AJ26</f>
        <v>0</v>
      </c>
      <c r="N27" s="182">
        <f>jul!AJ26</f>
        <v>0</v>
      </c>
      <c r="O27" s="183">
        <f t="shared" si="1"/>
        <v>1</v>
      </c>
      <c r="P27" s="147" t="s">
        <v>52</v>
      </c>
      <c r="Q27" s="30"/>
      <c r="R27" s="2"/>
      <c r="S27" s="2"/>
      <c r="T27" s="2"/>
      <c r="U27" s="2"/>
      <c r="V27" s="2"/>
      <c r="W27" s="2"/>
      <c r="X27" s="2"/>
      <c r="Y27" s="2"/>
      <c r="Z27" s="2"/>
    </row>
    <row r="28" ht="28.5" customHeight="1">
      <c r="A28" s="2"/>
      <c r="B28" s="125"/>
      <c r="C28" s="125"/>
      <c r="D28" s="79">
        <f>set!AJ27</f>
        <v>4</v>
      </c>
      <c r="E28" s="129">
        <f>out!AJ27</f>
        <v>20</v>
      </c>
      <c r="F28" s="129">
        <f>nov!AJ27</f>
        <v>3</v>
      </c>
      <c r="G28" s="129">
        <f>dez!AJ27</f>
        <v>1</v>
      </c>
      <c r="H28" s="129">
        <f>jan!AJ27</f>
        <v>3</v>
      </c>
      <c r="I28" s="129">
        <f>fev!AJ27</f>
        <v>0</v>
      </c>
      <c r="J28" s="129">
        <f>mar!AJ27</f>
        <v>0</v>
      </c>
      <c r="K28" s="129">
        <f>abr!AJ27</f>
        <v>10</v>
      </c>
      <c r="L28" s="129">
        <f>mai!AJ27</f>
        <v>11</v>
      </c>
      <c r="M28" s="129">
        <f>jun!AJ27</f>
        <v>8</v>
      </c>
      <c r="N28" s="182">
        <f>jul!AJ27</f>
        <v>0</v>
      </c>
      <c r="O28" s="183">
        <f t="shared" si="1"/>
        <v>31</v>
      </c>
      <c r="P28" s="147" t="s">
        <v>53</v>
      </c>
      <c r="Q28" s="30"/>
      <c r="R28" s="2"/>
      <c r="S28" s="2"/>
      <c r="T28" s="2"/>
      <c r="U28" s="2"/>
      <c r="V28" s="2"/>
      <c r="W28" s="2"/>
      <c r="X28" s="2"/>
      <c r="Y28" s="2"/>
      <c r="Z28" s="2"/>
    </row>
    <row r="29" ht="28.5" customHeight="1">
      <c r="A29" s="2"/>
      <c r="B29" s="125"/>
      <c r="C29" s="125"/>
      <c r="D29" s="79">
        <f>set!AJ28</f>
        <v>0</v>
      </c>
      <c r="E29" s="129">
        <f>out!AJ28</f>
        <v>0</v>
      </c>
      <c r="F29" s="129">
        <f>nov!AJ28</f>
        <v>0</v>
      </c>
      <c r="G29" s="129">
        <f>dez!AJ28</f>
        <v>0</v>
      </c>
      <c r="H29" s="129">
        <f>jan!AJ28</f>
        <v>0</v>
      </c>
      <c r="I29" s="129">
        <f>fev!AJ28</f>
        <v>0</v>
      </c>
      <c r="J29" s="129">
        <f>mar!AJ28</f>
        <v>0</v>
      </c>
      <c r="K29" s="129">
        <f>abr!AJ28</f>
        <v>1</v>
      </c>
      <c r="L29" s="129">
        <f>mai!AJ28</f>
        <v>2</v>
      </c>
      <c r="M29" s="129">
        <f>jun!AJ28</f>
        <v>4</v>
      </c>
      <c r="N29" s="182">
        <f>jul!AJ28</f>
        <v>0</v>
      </c>
      <c r="O29" s="183">
        <f t="shared" si="1"/>
        <v>0</v>
      </c>
      <c r="P29" s="147" t="s">
        <v>54</v>
      </c>
      <c r="Q29" s="30"/>
      <c r="R29" s="2"/>
      <c r="S29" s="2"/>
      <c r="T29" s="2"/>
      <c r="U29" s="2"/>
      <c r="V29" s="2"/>
      <c r="W29" s="2"/>
      <c r="X29" s="2"/>
      <c r="Y29" s="2"/>
      <c r="Z29" s="2"/>
    </row>
    <row r="30" ht="28.5" customHeight="1">
      <c r="A30" s="2"/>
      <c r="B30" s="125"/>
      <c r="C30" s="125"/>
      <c r="D30" s="79">
        <f>set!AJ29</f>
        <v>0</v>
      </c>
      <c r="E30" s="129">
        <f>out!AJ29</f>
        <v>0</v>
      </c>
      <c r="F30" s="129">
        <f>nov!AJ29</f>
        <v>0</v>
      </c>
      <c r="G30" s="129">
        <f>dez!AJ29</f>
        <v>0</v>
      </c>
      <c r="H30" s="129">
        <f>jan!AJ29</f>
        <v>0</v>
      </c>
      <c r="I30" s="129">
        <f>fev!AJ29</f>
        <v>0</v>
      </c>
      <c r="J30" s="129">
        <f>mar!AJ29</f>
        <v>0</v>
      </c>
      <c r="K30" s="129">
        <f>abr!AJ29</f>
        <v>0</v>
      </c>
      <c r="L30" s="129">
        <f>mai!AJ29</f>
        <v>0</v>
      </c>
      <c r="M30" s="129">
        <f>jun!AJ29</f>
        <v>0</v>
      </c>
      <c r="N30" s="182">
        <f>jul!AJ29</f>
        <v>0</v>
      </c>
      <c r="O30" s="183">
        <f t="shared" si="1"/>
        <v>0</v>
      </c>
      <c r="P30" s="147" t="s">
        <v>56</v>
      </c>
      <c r="Q30" s="30"/>
      <c r="R30" s="2"/>
      <c r="S30" s="2"/>
      <c r="T30" s="2"/>
      <c r="U30" s="2"/>
      <c r="V30" s="2"/>
      <c r="W30" s="2"/>
      <c r="X30" s="2"/>
      <c r="Y30" s="2"/>
      <c r="Z30" s="2"/>
    </row>
    <row r="31" ht="28.5" customHeight="1">
      <c r="A31" s="2"/>
      <c r="B31" s="125"/>
      <c r="C31" s="125"/>
      <c r="D31" s="79">
        <f>set!AJ30</f>
        <v>0</v>
      </c>
      <c r="E31" s="129">
        <f>out!AJ30</f>
        <v>0</v>
      </c>
      <c r="F31" s="129">
        <f>nov!AJ30</f>
        <v>0</v>
      </c>
      <c r="G31" s="129">
        <f>dez!AJ30</f>
        <v>0</v>
      </c>
      <c r="H31" s="129">
        <f>jan!AJ30</f>
        <v>0</v>
      </c>
      <c r="I31" s="129">
        <f>fev!AJ30</f>
        <v>0</v>
      </c>
      <c r="J31" s="129">
        <f>mar!AJ30</f>
        <v>0</v>
      </c>
      <c r="K31" s="129">
        <f>abr!AJ30</f>
        <v>0</v>
      </c>
      <c r="L31" s="129">
        <f>mai!AJ30</f>
        <v>0</v>
      </c>
      <c r="M31" s="129">
        <f>jun!AJ30</f>
        <v>0</v>
      </c>
      <c r="N31" s="182">
        <f>jul!AJ30</f>
        <v>0</v>
      </c>
      <c r="O31" s="183">
        <f t="shared" si="1"/>
        <v>0</v>
      </c>
      <c r="P31" s="147" t="s">
        <v>58</v>
      </c>
      <c r="Q31" s="30"/>
      <c r="R31" s="2"/>
      <c r="S31" s="2"/>
      <c r="T31" s="2"/>
      <c r="U31" s="2"/>
      <c r="V31" s="2"/>
      <c r="W31" s="2"/>
      <c r="X31" s="2"/>
      <c r="Y31" s="2"/>
      <c r="Z31" s="2"/>
    </row>
    <row r="32" ht="28.5" customHeight="1">
      <c r="A32" s="2"/>
      <c r="B32" s="125"/>
      <c r="C32" s="125"/>
      <c r="D32" s="96">
        <f>set!AJ31</f>
        <v>0</v>
      </c>
      <c r="E32" s="138">
        <f>out!AJ31</f>
        <v>0</v>
      </c>
      <c r="F32" s="138">
        <f>nov!AJ31</f>
        <v>0</v>
      </c>
      <c r="G32" s="138">
        <f>dez!AJ31</f>
        <v>0</v>
      </c>
      <c r="H32" s="138">
        <f>jan!AJ31</f>
        <v>0</v>
      </c>
      <c r="I32" s="138">
        <f>fev!AJ31</f>
        <v>0</v>
      </c>
      <c r="J32" s="138">
        <f>mar!AJ31</f>
        <v>0</v>
      </c>
      <c r="K32" s="138">
        <f>abr!AJ31</f>
        <v>0</v>
      </c>
      <c r="L32" s="138">
        <f>mai!AJ31</f>
        <v>0</v>
      </c>
      <c r="M32" s="138">
        <f>jun!AJ31</f>
        <v>0</v>
      </c>
      <c r="N32" s="184">
        <f>jul!AJ31</f>
        <v>15</v>
      </c>
      <c r="O32" s="187">
        <f t="shared" si="1"/>
        <v>0</v>
      </c>
      <c r="P32" s="148" t="s">
        <v>60</v>
      </c>
      <c r="Q32" s="48"/>
      <c r="R32" s="2"/>
      <c r="S32" s="2"/>
      <c r="T32" s="2"/>
      <c r="U32" s="2"/>
      <c r="V32" s="2"/>
      <c r="W32" s="2"/>
      <c r="X32" s="2"/>
      <c r="Y32" s="2"/>
      <c r="Z32" s="2"/>
    </row>
    <row r="33" ht="28.5" customHeight="1">
      <c r="A33" s="2"/>
      <c r="B33" s="125"/>
      <c r="C33" s="125"/>
      <c r="D33" s="90">
        <f>set!AJ32</f>
        <v>1</v>
      </c>
      <c r="E33" s="126">
        <f>out!AJ32</f>
        <v>14</v>
      </c>
      <c r="F33" s="126">
        <f>nov!AJ32</f>
        <v>3</v>
      </c>
      <c r="G33" s="126">
        <f>dez!AJ32</f>
        <v>0</v>
      </c>
      <c r="H33" s="126">
        <f>jan!AJ32</f>
        <v>2</v>
      </c>
      <c r="I33" s="126">
        <f>fev!AJ32</f>
        <v>0</v>
      </c>
      <c r="J33" s="126">
        <f>mar!AJ32</f>
        <v>0</v>
      </c>
      <c r="K33" s="126">
        <f>abr!AJ32</f>
        <v>7</v>
      </c>
      <c r="L33" s="126">
        <f>mai!AJ32</f>
        <v>13</v>
      </c>
      <c r="M33" s="126">
        <f>jun!AJ32</f>
        <v>7</v>
      </c>
      <c r="N33" s="180">
        <f>jul!AJ32</f>
        <v>17</v>
      </c>
      <c r="O33" s="181">
        <f t="shared" si="1"/>
        <v>20</v>
      </c>
      <c r="P33" s="128" t="s">
        <v>62</v>
      </c>
      <c r="Q33" s="71" t="s">
        <v>36</v>
      </c>
      <c r="R33" s="2"/>
      <c r="S33" s="2"/>
      <c r="T33" s="2"/>
      <c r="U33" s="2"/>
      <c r="V33" s="2"/>
      <c r="W33" s="2"/>
      <c r="X33" s="2"/>
      <c r="Y33" s="2"/>
      <c r="Z33" s="2"/>
    </row>
    <row r="34" ht="28.5" customHeight="1">
      <c r="A34" s="2"/>
      <c r="B34" s="125"/>
      <c r="C34" s="125"/>
      <c r="D34" s="79">
        <f>set!AJ33</f>
        <v>3</v>
      </c>
      <c r="E34" s="129">
        <f>out!AJ33</f>
        <v>6</v>
      </c>
      <c r="F34" s="129">
        <f>nov!AJ33</f>
        <v>0</v>
      </c>
      <c r="G34" s="129">
        <f>dez!AJ33</f>
        <v>1</v>
      </c>
      <c r="H34" s="129">
        <f>jan!AJ33</f>
        <v>2</v>
      </c>
      <c r="I34" s="129">
        <f>fev!AJ33</f>
        <v>0</v>
      </c>
      <c r="J34" s="129">
        <f>mar!AJ33</f>
        <v>0</v>
      </c>
      <c r="K34" s="129">
        <f>abr!AJ33</f>
        <v>4</v>
      </c>
      <c r="L34" s="129">
        <f>mai!AJ33</f>
        <v>0</v>
      </c>
      <c r="M34" s="129">
        <f>jun!AJ33</f>
        <v>6</v>
      </c>
      <c r="N34" s="182">
        <f>jul!AJ33</f>
        <v>0</v>
      </c>
      <c r="O34" s="183">
        <f t="shared" si="1"/>
        <v>12</v>
      </c>
      <c r="P34" s="131" t="s">
        <v>65</v>
      </c>
      <c r="Q34" s="30"/>
      <c r="R34" s="2"/>
      <c r="S34" s="2"/>
      <c r="T34" s="2"/>
      <c r="U34" s="2"/>
      <c r="V34" s="2"/>
      <c r="W34" s="2"/>
      <c r="X34" s="2"/>
      <c r="Y34" s="2"/>
      <c r="Z34" s="2"/>
    </row>
    <row r="35" ht="28.5" customHeight="1">
      <c r="A35" s="2"/>
      <c r="B35" s="20"/>
      <c r="C35" s="125"/>
      <c r="D35" s="96">
        <f>set!AJ34</f>
        <v>0</v>
      </c>
      <c r="E35" s="138">
        <f>out!AJ34</f>
        <v>0</v>
      </c>
      <c r="F35" s="138">
        <f>nov!AJ34</f>
        <v>0</v>
      </c>
      <c r="G35" s="138">
        <f>dez!AJ34</f>
        <v>0</v>
      </c>
      <c r="H35" s="138">
        <f>jan!AJ34</f>
        <v>0</v>
      </c>
      <c r="I35" s="138">
        <f>fev!AJ34</f>
        <v>0</v>
      </c>
      <c r="J35" s="138">
        <f>mar!AJ34</f>
        <v>0</v>
      </c>
      <c r="K35" s="138">
        <f>abr!AJ34</f>
        <v>0</v>
      </c>
      <c r="L35" s="138">
        <f>mai!AJ34</f>
        <v>0</v>
      </c>
      <c r="M35" s="138">
        <f>jun!AJ34</f>
        <v>1</v>
      </c>
      <c r="N35" s="184">
        <f>jul!AJ34</f>
        <v>0</v>
      </c>
      <c r="O35" s="185">
        <f t="shared" si="1"/>
        <v>0</v>
      </c>
      <c r="P35" s="134" t="s">
        <v>68</v>
      </c>
      <c r="Q35" s="41"/>
      <c r="R35" s="2"/>
      <c r="S35" s="2"/>
      <c r="T35" s="2"/>
      <c r="U35" s="2"/>
      <c r="V35" s="2"/>
      <c r="W35" s="2"/>
      <c r="X35" s="2"/>
      <c r="Y35" s="2"/>
      <c r="Z35" s="2"/>
    </row>
    <row r="36" ht="28.5" customHeight="1">
      <c r="A36" s="2"/>
      <c r="B36" s="125"/>
      <c r="C36" s="2"/>
      <c r="D36" s="90">
        <f>set!AJ35</f>
        <v>0</v>
      </c>
      <c r="E36" s="126">
        <f>out!AJ35</f>
        <v>0</v>
      </c>
      <c r="F36" s="126">
        <f>nov!AJ35</f>
        <v>0</v>
      </c>
      <c r="G36" s="126">
        <f>dez!AJ35</f>
        <v>0</v>
      </c>
      <c r="H36" s="126">
        <f>jan!AJ35</f>
        <v>0</v>
      </c>
      <c r="I36" s="126">
        <f>fev!AJ35</f>
        <v>0</v>
      </c>
      <c r="J36" s="126">
        <f>mar!AJ35</f>
        <v>0</v>
      </c>
      <c r="K36" s="126">
        <f>abr!AJ35</f>
        <v>0</v>
      </c>
      <c r="L36" s="126">
        <f>mai!AJ35</f>
        <v>0</v>
      </c>
      <c r="M36" s="126">
        <f>jun!AJ35</f>
        <v>0</v>
      </c>
      <c r="N36" s="180">
        <f>jul!AJ35</f>
        <v>0</v>
      </c>
      <c r="O36" s="186">
        <f t="shared" si="1"/>
        <v>0</v>
      </c>
      <c r="P36" s="137" t="s">
        <v>70</v>
      </c>
      <c r="Q36" s="77" t="s">
        <v>71</v>
      </c>
      <c r="R36" s="2"/>
      <c r="S36" s="2"/>
      <c r="T36" s="2"/>
      <c r="U36" s="2"/>
      <c r="V36" s="2"/>
      <c r="W36" s="2"/>
      <c r="X36" s="2"/>
      <c r="Y36" s="2"/>
      <c r="Z36" s="2"/>
    </row>
    <row r="37" ht="28.5" customHeight="1">
      <c r="A37" s="2"/>
      <c r="B37" s="125"/>
      <c r="C37" s="2"/>
      <c r="D37" s="79">
        <f>set!AJ36</f>
        <v>0</v>
      </c>
      <c r="E37" s="129">
        <f>out!AJ36</f>
        <v>0</v>
      </c>
      <c r="F37" s="129">
        <f>nov!AJ36</f>
        <v>0</v>
      </c>
      <c r="G37" s="129">
        <f>dez!AJ36</f>
        <v>0</v>
      </c>
      <c r="H37" s="129">
        <f>jan!AJ36</f>
        <v>0</v>
      </c>
      <c r="I37" s="129">
        <f>fev!AJ36</f>
        <v>0</v>
      </c>
      <c r="J37" s="129">
        <f>mar!AJ36</f>
        <v>0</v>
      </c>
      <c r="K37" s="129">
        <f>abr!AJ36</f>
        <v>0</v>
      </c>
      <c r="L37" s="129">
        <f>mai!AJ36</f>
        <v>0</v>
      </c>
      <c r="M37" s="129">
        <f>jun!AJ36</f>
        <v>0</v>
      </c>
      <c r="N37" s="182">
        <f>jul!AJ36</f>
        <v>0</v>
      </c>
      <c r="O37" s="183">
        <f t="shared" si="1"/>
        <v>0</v>
      </c>
      <c r="P37" s="131" t="s">
        <v>74</v>
      </c>
      <c r="Q37" s="30"/>
      <c r="R37" s="2"/>
      <c r="S37" s="2"/>
      <c r="T37" s="2"/>
      <c r="U37" s="2"/>
      <c r="V37" s="2"/>
      <c r="W37" s="2"/>
      <c r="X37" s="2"/>
      <c r="Y37" s="2"/>
      <c r="Z37" s="2"/>
    </row>
    <row r="38" ht="28.5" customHeight="1">
      <c r="A38" s="2"/>
      <c r="B38" s="125"/>
      <c r="C38" s="2"/>
      <c r="D38" s="79">
        <f>set!AJ37</f>
        <v>0</v>
      </c>
      <c r="E38" s="129">
        <f>out!AJ37</f>
        <v>0</v>
      </c>
      <c r="F38" s="129">
        <f>nov!AJ37</f>
        <v>0</v>
      </c>
      <c r="G38" s="129">
        <f>dez!AJ37</f>
        <v>0</v>
      </c>
      <c r="H38" s="129">
        <f>jan!AJ37</f>
        <v>0</v>
      </c>
      <c r="I38" s="129">
        <f>fev!AJ37</f>
        <v>0</v>
      </c>
      <c r="J38" s="129">
        <f>mar!AJ37</f>
        <v>0</v>
      </c>
      <c r="K38" s="129">
        <f>abr!AJ37</f>
        <v>0</v>
      </c>
      <c r="L38" s="129">
        <f>mai!AJ37</f>
        <v>0</v>
      </c>
      <c r="M38" s="129">
        <f>jun!AJ37</f>
        <v>0</v>
      </c>
      <c r="N38" s="182">
        <f>jul!AJ37</f>
        <v>0</v>
      </c>
      <c r="O38" s="183">
        <f t="shared" si="1"/>
        <v>0</v>
      </c>
      <c r="P38" s="131" t="s">
        <v>76</v>
      </c>
      <c r="Q38" s="30"/>
      <c r="R38" s="2"/>
      <c r="S38" s="2"/>
      <c r="T38" s="2"/>
      <c r="U38" s="2"/>
      <c r="V38" s="2"/>
      <c r="W38" s="2"/>
      <c r="X38" s="2"/>
      <c r="Y38" s="2"/>
      <c r="Z38" s="2"/>
    </row>
    <row r="39" ht="28.5" customHeight="1">
      <c r="A39" s="2"/>
      <c r="B39" s="125"/>
      <c r="C39" s="2"/>
      <c r="D39" s="79">
        <f>set!AJ38</f>
        <v>4</v>
      </c>
      <c r="E39" s="129">
        <f>out!AJ38</f>
        <v>0</v>
      </c>
      <c r="F39" s="129">
        <f>nov!AJ38</f>
        <v>3</v>
      </c>
      <c r="G39" s="129">
        <f>dez!AJ38</f>
        <v>1</v>
      </c>
      <c r="H39" s="129">
        <f>jan!AJ38</f>
        <v>3</v>
      </c>
      <c r="I39" s="129">
        <f>fev!AJ38</f>
        <v>0</v>
      </c>
      <c r="J39" s="129">
        <f>mar!AJ38</f>
        <v>0</v>
      </c>
      <c r="K39" s="129">
        <f>abr!AJ38</f>
        <v>11</v>
      </c>
      <c r="L39" s="129">
        <f>mai!AJ38</f>
        <v>13</v>
      </c>
      <c r="M39" s="129">
        <f>jun!AJ38</f>
        <v>12</v>
      </c>
      <c r="N39" s="182">
        <f>jul!AJ38</f>
        <v>16</v>
      </c>
      <c r="O39" s="183">
        <f t="shared" si="1"/>
        <v>11</v>
      </c>
      <c r="P39" s="131" t="s">
        <v>41</v>
      </c>
      <c r="Q39" s="30"/>
      <c r="R39" s="2"/>
      <c r="S39" s="2"/>
      <c r="T39" s="2"/>
      <c r="U39" s="2"/>
      <c r="V39" s="2"/>
      <c r="W39" s="2"/>
      <c r="X39" s="2"/>
      <c r="Y39" s="2"/>
      <c r="Z39" s="2"/>
    </row>
    <row r="40" ht="28.5" customHeight="1">
      <c r="A40" s="2"/>
      <c r="B40" s="125"/>
      <c r="C40" s="2"/>
      <c r="D40" s="79">
        <f>set!AJ39</f>
        <v>0</v>
      </c>
      <c r="E40" s="129">
        <f>out!AJ39</f>
        <v>0</v>
      </c>
      <c r="F40" s="129">
        <f>nov!AJ39</f>
        <v>0</v>
      </c>
      <c r="G40" s="129">
        <f>dez!AJ39</f>
        <v>0</v>
      </c>
      <c r="H40" s="129">
        <f>jan!AJ39</f>
        <v>0</v>
      </c>
      <c r="I40" s="129">
        <f>fev!AJ39</f>
        <v>0</v>
      </c>
      <c r="J40" s="129">
        <f>mar!AJ39</f>
        <v>0</v>
      </c>
      <c r="K40" s="129">
        <f>abr!AJ39</f>
        <v>0</v>
      </c>
      <c r="L40" s="129">
        <f>mai!AJ39</f>
        <v>0</v>
      </c>
      <c r="M40" s="129">
        <f>jun!AJ39</f>
        <v>0</v>
      </c>
      <c r="N40" s="182">
        <f>jul!AJ39</f>
        <v>0</v>
      </c>
      <c r="O40" s="183">
        <f t="shared" si="1"/>
        <v>0</v>
      </c>
      <c r="P40" s="131" t="s">
        <v>78</v>
      </c>
      <c r="Q40" s="30"/>
      <c r="R40" s="2"/>
      <c r="S40" s="2"/>
      <c r="T40" s="2"/>
      <c r="U40" s="2"/>
      <c r="V40" s="2"/>
      <c r="W40" s="2"/>
      <c r="X40" s="2"/>
      <c r="Y40" s="2"/>
      <c r="Z40" s="2"/>
    </row>
    <row r="41" ht="28.5" customHeight="1">
      <c r="A41" s="2"/>
      <c r="B41" s="125"/>
      <c r="C41" s="2"/>
      <c r="D41" s="79">
        <f>set!AJ40</f>
        <v>0</v>
      </c>
      <c r="E41" s="129">
        <f>out!AJ40</f>
        <v>0</v>
      </c>
      <c r="F41" s="129">
        <f>nov!AJ40</f>
        <v>0</v>
      </c>
      <c r="G41" s="129">
        <f>dez!AJ40</f>
        <v>0</v>
      </c>
      <c r="H41" s="129">
        <f>jan!AJ40</f>
        <v>0</v>
      </c>
      <c r="I41" s="129">
        <f>fev!AJ40</f>
        <v>0</v>
      </c>
      <c r="J41" s="129">
        <f>mar!AJ40</f>
        <v>0</v>
      </c>
      <c r="K41" s="129">
        <f>abr!AJ40</f>
        <v>0</v>
      </c>
      <c r="L41" s="129">
        <f>mai!AJ40</f>
        <v>0</v>
      </c>
      <c r="M41" s="129">
        <f>jun!AJ40</f>
        <v>1</v>
      </c>
      <c r="N41" s="182">
        <f>jul!AJ40</f>
        <v>0</v>
      </c>
      <c r="O41" s="183">
        <f t="shared" si="1"/>
        <v>0</v>
      </c>
      <c r="P41" s="131" t="s">
        <v>79</v>
      </c>
      <c r="Q41" s="30"/>
      <c r="R41" s="2"/>
      <c r="S41" s="2"/>
      <c r="T41" s="2"/>
      <c r="U41" s="2"/>
      <c r="V41" s="2"/>
      <c r="W41" s="2"/>
      <c r="X41" s="2"/>
      <c r="Y41" s="2"/>
      <c r="Z41" s="2"/>
    </row>
    <row r="42" ht="28.5" customHeight="1">
      <c r="A42" s="2"/>
      <c r="B42" s="3"/>
      <c r="C42" s="2"/>
      <c r="D42" s="79">
        <f>set!AJ41</f>
        <v>0</v>
      </c>
      <c r="E42" s="129">
        <f>out!AJ41</f>
        <v>0</v>
      </c>
      <c r="F42" s="129">
        <f>nov!AJ41</f>
        <v>0</v>
      </c>
      <c r="G42" s="129">
        <f>dez!AJ41</f>
        <v>0</v>
      </c>
      <c r="H42" s="129">
        <f>jan!AJ41</f>
        <v>0</v>
      </c>
      <c r="I42" s="129">
        <f>fev!AJ41</f>
        <v>0</v>
      </c>
      <c r="J42" s="129">
        <f>mar!AJ41</f>
        <v>0</v>
      </c>
      <c r="K42" s="129">
        <f>abr!AJ41</f>
        <v>0</v>
      </c>
      <c r="L42" s="129">
        <f>mai!AJ41</f>
        <v>0</v>
      </c>
      <c r="M42" s="129">
        <f>jun!AJ41</f>
        <v>0</v>
      </c>
      <c r="N42" s="182">
        <f>jul!AJ41</f>
        <v>0</v>
      </c>
      <c r="O42" s="183">
        <f t="shared" si="1"/>
        <v>0</v>
      </c>
      <c r="P42" s="131" t="s">
        <v>80</v>
      </c>
      <c r="Q42" s="30"/>
      <c r="R42" s="2"/>
      <c r="S42" s="2"/>
      <c r="T42" s="2"/>
      <c r="U42" s="2"/>
      <c r="V42" s="2"/>
      <c r="W42" s="2"/>
      <c r="X42" s="2"/>
      <c r="Y42" s="2"/>
      <c r="Z42" s="2"/>
    </row>
    <row r="43" ht="28.5" customHeight="1">
      <c r="A43" s="2"/>
      <c r="B43" s="3"/>
      <c r="C43" s="2"/>
      <c r="D43" s="79">
        <f>set!AJ42</f>
        <v>0</v>
      </c>
      <c r="E43" s="129">
        <f>out!AJ42</f>
        <v>0</v>
      </c>
      <c r="F43" s="129">
        <f>nov!AJ42</f>
        <v>0</v>
      </c>
      <c r="G43" s="129">
        <f>dez!AJ42</f>
        <v>0</v>
      </c>
      <c r="H43" s="129">
        <f>jan!AJ42</f>
        <v>1</v>
      </c>
      <c r="I43" s="129">
        <f>fev!AJ42</f>
        <v>0</v>
      </c>
      <c r="J43" s="129">
        <f>mar!AJ42</f>
        <v>0</v>
      </c>
      <c r="K43" s="129">
        <f>abr!AJ42</f>
        <v>0</v>
      </c>
      <c r="L43" s="129">
        <f>mai!AJ42</f>
        <v>0</v>
      </c>
      <c r="M43" s="129">
        <f>jun!AJ42</f>
        <v>0</v>
      </c>
      <c r="N43" s="182">
        <f>jul!AJ42</f>
        <v>0</v>
      </c>
      <c r="O43" s="183">
        <f t="shared" si="1"/>
        <v>1</v>
      </c>
      <c r="P43" s="131" t="s">
        <v>81</v>
      </c>
      <c r="Q43" s="30"/>
      <c r="R43" s="2"/>
      <c r="S43" s="2"/>
      <c r="T43" s="2"/>
      <c r="U43" s="2"/>
      <c r="V43" s="2"/>
      <c r="W43" s="2"/>
      <c r="X43" s="2"/>
      <c r="Y43" s="2"/>
      <c r="Z43" s="2"/>
    </row>
    <row r="44" ht="28.5" customHeight="1">
      <c r="A44" s="2"/>
      <c r="B44" s="3"/>
      <c r="C44" s="2"/>
      <c r="D44" s="79">
        <f>set!AJ43</f>
        <v>0</v>
      </c>
      <c r="E44" s="129">
        <f>out!AJ43</f>
        <v>0</v>
      </c>
      <c r="F44" s="129">
        <f>nov!AJ43</f>
        <v>0</v>
      </c>
      <c r="G44" s="129">
        <f>dez!AJ43</f>
        <v>0</v>
      </c>
      <c r="H44" s="129">
        <f>jan!AJ43</f>
        <v>0</v>
      </c>
      <c r="I44" s="129">
        <f>fev!AJ43</f>
        <v>0</v>
      </c>
      <c r="J44" s="129">
        <f>mar!AJ43</f>
        <v>0</v>
      </c>
      <c r="K44" s="129">
        <f>abr!AJ43</f>
        <v>0</v>
      </c>
      <c r="L44" s="129">
        <f>mai!AJ43</f>
        <v>0</v>
      </c>
      <c r="M44" s="129">
        <f>jun!AJ43</f>
        <v>0</v>
      </c>
      <c r="N44" s="182">
        <f>jul!AJ43</f>
        <v>0</v>
      </c>
      <c r="O44" s="183">
        <f t="shared" si="1"/>
        <v>0</v>
      </c>
      <c r="P44" s="131" t="s">
        <v>82</v>
      </c>
      <c r="Q44" s="30"/>
      <c r="R44" s="2"/>
      <c r="S44" s="2"/>
      <c r="T44" s="2"/>
      <c r="U44" s="2"/>
      <c r="V44" s="2"/>
      <c r="W44" s="2"/>
      <c r="X44" s="2"/>
      <c r="Y44" s="2"/>
      <c r="Z44" s="2"/>
    </row>
    <row r="45" ht="28.5" customHeight="1">
      <c r="A45" s="2"/>
      <c r="B45" s="3"/>
      <c r="C45" s="2"/>
      <c r="D45" s="79">
        <f>set!AJ44</f>
        <v>0</v>
      </c>
      <c r="E45" s="129">
        <f>out!AJ44</f>
        <v>0</v>
      </c>
      <c r="F45" s="129">
        <f>nov!AJ44</f>
        <v>0</v>
      </c>
      <c r="G45" s="129">
        <f>dez!AJ44</f>
        <v>0</v>
      </c>
      <c r="H45" s="129">
        <f>jan!AJ44</f>
        <v>0</v>
      </c>
      <c r="I45" s="129">
        <f>fev!AJ44</f>
        <v>0</v>
      </c>
      <c r="J45" s="129">
        <f>mar!AJ44</f>
        <v>0</v>
      </c>
      <c r="K45" s="129">
        <f>abr!AJ44</f>
        <v>0</v>
      </c>
      <c r="L45" s="129">
        <f>mai!AJ44</f>
        <v>0</v>
      </c>
      <c r="M45" s="129">
        <f>jun!AJ44</f>
        <v>1</v>
      </c>
      <c r="N45" s="182">
        <f>jul!AJ44</f>
        <v>2</v>
      </c>
      <c r="O45" s="183">
        <f t="shared" si="1"/>
        <v>0</v>
      </c>
      <c r="P45" s="131" t="s">
        <v>83</v>
      </c>
      <c r="Q45" s="30"/>
      <c r="R45" s="2"/>
      <c r="S45" s="2"/>
      <c r="T45" s="2"/>
      <c r="U45" s="2"/>
      <c r="V45" s="2"/>
      <c r="W45" s="2"/>
      <c r="X45" s="2"/>
      <c r="Y45" s="2"/>
      <c r="Z45" s="2"/>
    </row>
    <row r="46" ht="28.5" customHeight="1">
      <c r="A46" s="2"/>
      <c r="B46" s="3"/>
      <c r="C46" s="2"/>
      <c r="D46" s="79">
        <f>set!AJ45</f>
        <v>0</v>
      </c>
      <c r="E46" s="129">
        <f>out!AJ45</f>
        <v>0</v>
      </c>
      <c r="F46" s="129">
        <f>nov!AJ45</f>
        <v>0</v>
      </c>
      <c r="G46" s="129">
        <f>dez!AJ45</f>
        <v>0</v>
      </c>
      <c r="H46" s="129">
        <f>jan!AJ45</f>
        <v>0</v>
      </c>
      <c r="I46" s="129">
        <f>fev!AJ45</f>
        <v>0</v>
      </c>
      <c r="J46" s="129">
        <f>mar!AJ45</f>
        <v>0</v>
      </c>
      <c r="K46" s="129">
        <f>abr!AJ45</f>
        <v>0</v>
      </c>
      <c r="L46" s="129">
        <f>mai!AJ45</f>
        <v>0</v>
      </c>
      <c r="M46" s="129">
        <f>jun!AJ45</f>
        <v>0</v>
      </c>
      <c r="N46" s="182">
        <f>jul!AJ45</f>
        <v>0</v>
      </c>
      <c r="O46" s="183">
        <f t="shared" si="1"/>
        <v>0</v>
      </c>
      <c r="P46" s="131" t="s">
        <v>84</v>
      </c>
      <c r="Q46" s="30"/>
      <c r="R46" s="2"/>
      <c r="S46" s="2"/>
      <c r="T46" s="2"/>
      <c r="U46" s="2"/>
      <c r="V46" s="2"/>
      <c r="W46" s="2"/>
      <c r="X46" s="2"/>
      <c r="Y46" s="2"/>
      <c r="Z46" s="2"/>
    </row>
    <row r="47" ht="28.5" customHeight="1">
      <c r="A47" s="2"/>
      <c r="B47" s="3"/>
      <c r="C47" s="2"/>
      <c r="D47" s="79">
        <f>set!AJ46</f>
        <v>0</v>
      </c>
      <c r="E47" s="129">
        <f>out!AJ46</f>
        <v>0</v>
      </c>
      <c r="F47" s="129">
        <f>nov!AJ46</f>
        <v>0</v>
      </c>
      <c r="G47" s="129">
        <f>dez!AJ46</f>
        <v>0</v>
      </c>
      <c r="H47" s="129">
        <f>jan!AJ46</f>
        <v>0</v>
      </c>
      <c r="I47" s="129">
        <f>fev!AJ46</f>
        <v>0</v>
      </c>
      <c r="J47" s="129">
        <f>mar!AJ46</f>
        <v>0</v>
      </c>
      <c r="K47" s="129">
        <f>abr!AJ46</f>
        <v>0</v>
      </c>
      <c r="L47" s="129">
        <f>mai!AJ46</f>
        <v>0</v>
      </c>
      <c r="M47" s="129">
        <f>jun!AJ46</f>
        <v>0</v>
      </c>
      <c r="N47" s="182">
        <f>jul!AJ46</f>
        <v>0</v>
      </c>
      <c r="O47" s="183">
        <f t="shared" si="1"/>
        <v>0</v>
      </c>
      <c r="P47" s="131" t="s">
        <v>85</v>
      </c>
      <c r="Q47" s="30"/>
      <c r="R47" s="2"/>
      <c r="S47" s="2"/>
      <c r="T47" s="2"/>
      <c r="U47" s="2"/>
      <c r="V47" s="2"/>
      <c r="W47" s="2"/>
      <c r="X47" s="2"/>
      <c r="Y47" s="2"/>
      <c r="Z47" s="2"/>
    </row>
    <row r="48" ht="28.5" customHeight="1">
      <c r="A48" s="2"/>
      <c r="B48" s="3"/>
      <c r="C48" s="2"/>
      <c r="D48" s="79">
        <f>set!AJ47</f>
        <v>0</v>
      </c>
      <c r="E48" s="129">
        <f>out!AJ47</f>
        <v>0</v>
      </c>
      <c r="F48" s="129">
        <f>nov!AJ47</f>
        <v>0</v>
      </c>
      <c r="G48" s="129">
        <f>dez!AJ47</f>
        <v>0</v>
      </c>
      <c r="H48" s="129">
        <f>jan!AJ47</f>
        <v>0</v>
      </c>
      <c r="I48" s="129">
        <f>fev!AJ47</f>
        <v>0</v>
      </c>
      <c r="J48" s="129">
        <f>mar!AJ47</f>
        <v>0</v>
      </c>
      <c r="K48" s="129">
        <f>abr!AJ47</f>
        <v>0</v>
      </c>
      <c r="L48" s="129">
        <f>mai!AJ47</f>
        <v>0</v>
      </c>
      <c r="M48" s="129">
        <f>jun!AJ47</f>
        <v>0</v>
      </c>
      <c r="N48" s="182">
        <f>jul!AJ47</f>
        <v>0</v>
      </c>
      <c r="O48" s="183">
        <f t="shared" si="1"/>
        <v>0</v>
      </c>
      <c r="P48" s="131" t="s">
        <v>86</v>
      </c>
      <c r="Q48" s="30"/>
      <c r="R48" s="2"/>
      <c r="S48" s="2"/>
      <c r="T48" s="2"/>
      <c r="U48" s="2"/>
      <c r="V48" s="2"/>
      <c r="W48" s="2"/>
      <c r="X48" s="2"/>
      <c r="Y48" s="2"/>
      <c r="Z48" s="2"/>
    </row>
    <row r="49" ht="28.5" customHeight="1">
      <c r="A49" s="2"/>
      <c r="B49" s="3"/>
      <c r="C49" s="2"/>
      <c r="D49" s="79">
        <f>set!AJ48</f>
        <v>0</v>
      </c>
      <c r="E49" s="129">
        <f>out!AJ48</f>
        <v>0</v>
      </c>
      <c r="F49" s="129">
        <f>nov!AJ48</f>
        <v>0</v>
      </c>
      <c r="G49" s="129">
        <f>dez!AJ48</f>
        <v>0</v>
      </c>
      <c r="H49" s="129">
        <f>jan!AJ48</f>
        <v>0</v>
      </c>
      <c r="I49" s="129">
        <f>fev!AJ48</f>
        <v>0</v>
      </c>
      <c r="J49" s="129">
        <f>mar!AJ48</f>
        <v>0</v>
      </c>
      <c r="K49" s="129">
        <f>abr!AJ48</f>
        <v>0</v>
      </c>
      <c r="L49" s="129">
        <f>mai!AJ48</f>
        <v>0</v>
      </c>
      <c r="M49" s="129">
        <f>jun!AJ48</f>
        <v>0</v>
      </c>
      <c r="N49" s="182">
        <f>jul!AJ48</f>
        <v>0</v>
      </c>
      <c r="O49" s="183">
        <f t="shared" si="1"/>
        <v>0</v>
      </c>
      <c r="P49" s="131" t="s">
        <v>87</v>
      </c>
      <c r="Q49" s="30"/>
      <c r="R49" s="2"/>
      <c r="S49" s="2"/>
      <c r="T49" s="2"/>
      <c r="U49" s="2"/>
      <c r="V49" s="2"/>
      <c r="W49" s="2"/>
      <c r="X49" s="2"/>
      <c r="Y49" s="2"/>
      <c r="Z49" s="2"/>
    </row>
    <row r="50" ht="28.5" customHeight="1">
      <c r="A50" s="2"/>
      <c r="B50" s="3"/>
      <c r="C50" s="2"/>
      <c r="D50" s="79">
        <f>set!AJ49</f>
        <v>0</v>
      </c>
      <c r="E50" s="129">
        <f>out!AJ49</f>
        <v>0</v>
      </c>
      <c r="F50" s="129">
        <f>nov!AJ49</f>
        <v>0</v>
      </c>
      <c r="G50" s="129">
        <f>dez!AJ49</f>
        <v>0</v>
      </c>
      <c r="H50" s="129">
        <f>jan!AJ49</f>
        <v>0</v>
      </c>
      <c r="I50" s="129">
        <f>fev!AJ49</f>
        <v>0</v>
      </c>
      <c r="J50" s="129">
        <f>mar!AJ49</f>
        <v>0</v>
      </c>
      <c r="K50" s="129">
        <f>abr!AJ49</f>
        <v>0</v>
      </c>
      <c r="L50" s="129">
        <f>mai!AJ49</f>
        <v>0</v>
      </c>
      <c r="M50" s="129">
        <f>jun!AJ49</f>
        <v>0</v>
      </c>
      <c r="N50" s="182">
        <f>jul!AJ49</f>
        <v>0</v>
      </c>
      <c r="O50" s="183">
        <f t="shared" si="1"/>
        <v>0</v>
      </c>
      <c r="P50" s="131" t="s">
        <v>88</v>
      </c>
      <c r="Q50" s="30"/>
      <c r="R50" s="2"/>
      <c r="S50" s="2"/>
      <c r="T50" s="2"/>
      <c r="U50" s="2"/>
      <c r="V50" s="2"/>
      <c r="W50" s="2"/>
      <c r="X50" s="2"/>
      <c r="Y50" s="2"/>
      <c r="Z50" s="2"/>
    </row>
    <row r="51" ht="28.5" customHeight="1">
      <c r="A51" s="2"/>
      <c r="B51" s="3"/>
      <c r="C51" s="2"/>
      <c r="D51" s="79">
        <f>set!AJ50</f>
        <v>0</v>
      </c>
      <c r="E51" s="129">
        <f>out!AJ50</f>
        <v>19</v>
      </c>
      <c r="F51" s="129">
        <f>nov!AJ50</f>
        <v>0</v>
      </c>
      <c r="G51" s="129">
        <f>dez!AJ50</f>
        <v>0</v>
      </c>
      <c r="H51" s="129">
        <f>jan!AJ50</f>
        <v>0</v>
      </c>
      <c r="I51" s="129">
        <f>fev!AJ50</f>
        <v>0</v>
      </c>
      <c r="J51" s="129">
        <f>mar!AJ50</f>
        <v>0</v>
      </c>
      <c r="K51" s="129">
        <f>abr!AJ50</f>
        <v>0</v>
      </c>
      <c r="L51" s="129">
        <f>mai!AJ50</f>
        <v>0</v>
      </c>
      <c r="M51" s="129">
        <f>jun!AJ50</f>
        <v>0</v>
      </c>
      <c r="N51" s="182">
        <f>jul!AJ50</f>
        <v>0</v>
      </c>
      <c r="O51" s="183">
        <f t="shared" si="1"/>
        <v>19</v>
      </c>
      <c r="P51" s="131" t="s">
        <v>59</v>
      </c>
      <c r="Q51" s="30"/>
      <c r="R51" s="2"/>
      <c r="S51" s="2"/>
      <c r="T51" s="2"/>
      <c r="U51" s="2"/>
      <c r="V51" s="2"/>
      <c r="W51" s="2"/>
      <c r="X51" s="2"/>
      <c r="Y51" s="2"/>
      <c r="Z51" s="2"/>
    </row>
    <row r="52" ht="28.5" customHeight="1">
      <c r="A52" s="2"/>
      <c r="B52" s="3"/>
      <c r="C52" s="2"/>
      <c r="D52" s="96">
        <f>set!AJ51</f>
        <v>0</v>
      </c>
      <c r="E52" s="138">
        <f>out!AJ51</f>
        <v>1</v>
      </c>
      <c r="F52" s="138">
        <f>nov!AJ51</f>
        <v>0</v>
      </c>
      <c r="G52" s="138">
        <f>dez!AJ51</f>
        <v>0</v>
      </c>
      <c r="H52" s="138">
        <f>jan!AJ51</f>
        <v>0</v>
      </c>
      <c r="I52" s="138">
        <f>fev!AJ51</f>
        <v>0</v>
      </c>
      <c r="J52" s="138">
        <f>mar!AJ51</f>
        <v>0</v>
      </c>
      <c r="K52" s="138">
        <f>abr!AJ51</f>
        <v>0</v>
      </c>
      <c r="L52" s="138">
        <f>mai!AJ51</f>
        <v>0</v>
      </c>
      <c r="M52" s="138">
        <f>jun!AJ51</f>
        <v>0</v>
      </c>
      <c r="N52" s="184">
        <f>jul!AJ51</f>
        <v>0</v>
      </c>
      <c r="O52" s="187">
        <f t="shared" si="1"/>
        <v>1</v>
      </c>
      <c r="P52" s="140" t="s">
        <v>8</v>
      </c>
      <c r="Q52" s="48"/>
      <c r="R52" s="2"/>
      <c r="S52" s="2"/>
      <c r="T52" s="2"/>
      <c r="U52" s="2"/>
      <c r="V52" s="2"/>
      <c r="W52" s="2"/>
      <c r="X52" s="2"/>
      <c r="Y52" s="2"/>
      <c r="Z52" s="2"/>
    </row>
    <row r="53" ht="28.5" customHeight="1">
      <c r="A53" s="2"/>
      <c r="B53" s="3"/>
      <c r="C53" s="125"/>
      <c r="D53" s="189">
        <f>set!AJ52</f>
        <v>0</v>
      </c>
      <c r="E53" s="190">
        <f>out!AJ52</f>
        <v>0</v>
      </c>
      <c r="F53" s="190">
        <f>nov!AJ52</f>
        <v>0</v>
      </c>
      <c r="G53" s="190">
        <f>dez!AJ52</f>
        <v>0</v>
      </c>
      <c r="H53" s="190">
        <f>jan!AJ52</f>
        <v>0</v>
      </c>
      <c r="I53" s="190">
        <f>fev!AJ52</f>
        <v>0</v>
      </c>
      <c r="J53" s="190">
        <f>mar!AJ52</f>
        <v>0</v>
      </c>
      <c r="K53" s="190">
        <f>abr!AJ52</f>
        <v>0</v>
      </c>
      <c r="L53" s="190">
        <f>mai!AJ52</f>
        <v>0</v>
      </c>
      <c r="M53" s="190">
        <f>jun!AJ52</f>
        <v>0</v>
      </c>
      <c r="N53" s="191">
        <f>jul!AJ52</f>
        <v>15</v>
      </c>
      <c r="O53" s="192">
        <f t="shared" si="1"/>
        <v>0</v>
      </c>
      <c r="P53" s="152" t="s">
        <v>43</v>
      </c>
      <c r="Q53" s="100"/>
      <c r="R53" s="2"/>
      <c r="S53" s="2"/>
      <c r="T53" s="2"/>
      <c r="U53" s="2"/>
      <c r="V53" s="2"/>
      <c r="W53" s="2"/>
      <c r="X53" s="2"/>
      <c r="Y53" s="2"/>
      <c r="Z53" s="2"/>
    </row>
    <row r="54" ht="28.5" customHeight="1">
      <c r="A54" s="2"/>
      <c r="B54" s="3"/>
      <c r="C54" s="125"/>
      <c r="D54" s="90">
        <f>set!AJ53</f>
        <v>29.25</v>
      </c>
      <c r="E54" s="126">
        <f>out!AJ53</f>
        <v>37.25</v>
      </c>
      <c r="F54" s="126">
        <f>nov!AJ53</f>
        <v>33.33333333</v>
      </c>
      <c r="G54" s="126">
        <f>dez!AJ53</f>
        <v>48</v>
      </c>
      <c r="H54" s="126">
        <f>jan!AJ53</f>
        <v>33.25</v>
      </c>
      <c r="I54" s="126" t="str">
        <f>fev!AJ53</f>
        <v>#DIV/0!</v>
      </c>
      <c r="J54" s="126" t="str">
        <f>mar!AJ53</f>
        <v>#DIV/0!</v>
      </c>
      <c r="K54" s="126">
        <f>abr!AJ53</f>
        <v>19.90909091</v>
      </c>
      <c r="L54" s="126">
        <f>mai!AJ53</f>
        <v>31.92307692</v>
      </c>
      <c r="M54" s="126">
        <f>jun!AJ53</f>
        <v>40.5</v>
      </c>
      <c r="N54" s="180">
        <f>jul!AJ53</f>
        <v>34.94444444</v>
      </c>
      <c r="O54" s="186">
        <f t="shared" ref="O54:O55" si="2">AVERAGE(D54:H54)</f>
        <v>36.21666667</v>
      </c>
      <c r="P54" s="153" t="s">
        <v>89</v>
      </c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8.5" customHeight="1">
      <c r="A55" s="2"/>
      <c r="B55" s="3"/>
      <c r="C55" s="125"/>
      <c r="D55" s="93">
        <f>set!AJ54</f>
        <v>1</v>
      </c>
      <c r="E55" s="132">
        <f>out!AJ54</f>
        <v>1</v>
      </c>
      <c r="F55" s="132">
        <f>nov!AJ54</f>
        <v>1</v>
      </c>
      <c r="G55" s="132">
        <f>dez!AJ54</f>
        <v>1</v>
      </c>
      <c r="H55" s="132">
        <f>jan!AJ54</f>
        <v>1</v>
      </c>
      <c r="I55" s="132" t="str">
        <f>fev!AJ54</f>
        <v>#DIV/0!</v>
      </c>
      <c r="J55" s="132" t="str">
        <f>mar!AJ54</f>
        <v>#DIV/0!</v>
      </c>
      <c r="K55" s="132">
        <f>abr!AJ54</f>
        <v>1</v>
      </c>
      <c r="L55" s="132">
        <f>mai!AJ54</f>
        <v>1.153846154</v>
      </c>
      <c r="M55" s="132">
        <f>jun!AJ54</f>
        <v>1.714285714</v>
      </c>
      <c r="N55" s="193">
        <f>jul!AJ54</f>
        <v>2.222222222</v>
      </c>
      <c r="O55" s="186">
        <f t="shared" si="2"/>
        <v>1</v>
      </c>
      <c r="P55" s="154" t="s">
        <v>90</v>
      </c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8.5" customHeight="1">
      <c r="A56" s="2"/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8.5" customHeight="1">
      <c r="A57" s="2"/>
      <c r="B57" s="3"/>
      <c r="C57" s="2"/>
      <c r="D57" s="120" t="s">
        <v>49</v>
      </c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8.5" customHeight="1">
      <c r="A58" s="2"/>
      <c r="B58" s="3"/>
      <c r="C58" s="3"/>
      <c r="D58" s="155" t="s">
        <v>121</v>
      </c>
      <c r="E58" s="156" t="s">
        <v>122</v>
      </c>
      <c r="F58" s="156" t="s">
        <v>123</v>
      </c>
      <c r="G58" s="156" t="s">
        <v>124</v>
      </c>
      <c r="H58" s="156" t="s">
        <v>125</v>
      </c>
      <c r="I58" s="155" t="s">
        <v>150</v>
      </c>
      <c r="J58" s="156" t="s">
        <v>151</v>
      </c>
      <c r="K58" s="156" t="s">
        <v>152</v>
      </c>
      <c r="L58" s="156" t="s">
        <v>153</v>
      </c>
      <c r="M58" s="156" t="s">
        <v>154</v>
      </c>
      <c r="N58" s="194" t="s">
        <v>159</v>
      </c>
      <c r="O58" s="157" t="s">
        <v>126</v>
      </c>
      <c r="P58" s="124"/>
      <c r="Q58" s="88"/>
      <c r="R58" s="2"/>
      <c r="S58" s="2"/>
      <c r="T58" s="2"/>
      <c r="U58" s="2"/>
      <c r="V58" s="2"/>
      <c r="W58" s="2"/>
      <c r="X58" s="2"/>
      <c r="Y58" s="2"/>
      <c r="Z58" s="2"/>
    </row>
    <row r="59" ht="28.5" customHeight="1">
      <c r="A59" s="2"/>
      <c r="B59" s="3"/>
      <c r="C59" s="125"/>
      <c r="D59" s="90">
        <f>set!AJ57</f>
        <v>36</v>
      </c>
      <c r="E59" s="126">
        <f>out!AJ57</f>
        <v>191</v>
      </c>
      <c r="F59" s="126">
        <f>nov!AJ57</f>
        <v>117</v>
      </c>
      <c r="G59" s="126">
        <f>dez!AJ57</f>
        <v>35</v>
      </c>
      <c r="H59" s="126">
        <f>jan!AJ57</f>
        <v>117</v>
      </c>
      <c r="I59" s="126">
        <f>fev!AJ57</f>
        <v>0</v>
      </c>
      <c r="J59" s="126">
        <f>mar!AJ57</f>
        <v>0</v>
      </c>
      <c r="K59" s="126">
        <f>abr!AJ57</f>
        <v>116</v>
      </c>
      <c r="L59" s="126">
        <f>mai!AJ57</f>
        <v>150</v>
      </c>
      <c r="M59" s="126">
        <f>jun!AJ57</f>
        <v>149</v>
      </c>
      <c r="N59" s="195">
        <f>jul!AJ57</f>
        <v>0</v>
      </c>
      <c r="O59" s="181">
        <f t="shared" ref="O59:O91" si="3">SUM(D59:H59)</f>
        <v>496</v>
      </c>
      <c r="P59" s="128" t="s">
        <v>13</v>
      </c>
      <c r="Q59" s="71" t="s">
        <v>14</v>
      </c>
      <c r="R59" s="2"/>
      <c r="S59" s="2"/>
      <c r="T59" s="2"/>
      <c r="U59" s="2"/>
      <c r="V59" s="2"/>
      <c r="W59" s="2"/>
      <c r="X59" s="2"/>
      <c r="Y59" s="2"/>
      <c r="Z59" s="2"/>
    </row>
    <row r="60" ht="28.5" customHeight="1">
      <c r="A60" s="2"/>
      <c r="B60" s="3"/>
      <c r="C60" s="125"/>
      <c r="D60" s="79">
        <f>set!AJ58</f>
        <v>16</v>
      </c>
      <c r="E60" s="129">
        <f>out!AJ58</f>
        <v>89</v>
      </c>
      <c r="F60" s="129">
        <f>nov!AJ58</f>
        <v>58</v>
      </c>
      <c r="G60" s="129">
        <f>dez!AJ58</f>
        <v>14</v>
      </c>
      <c r="H60" s="129">
        <f>jan!AJ58</f>
        <v>49</v>
      </c>
      <c r="I60" s="129">
        <f>fev!AJ58</f>
        <v>0</v>
      </c>
      <c r="J60" s="129">
        <f>mar!AJ58</f>
        <v>0</v>
      </c>
      <c r="K60" s="129">
        <f>abr!AJ58</f>
        <v>33</v>
      </c>
      <c r="L60" s="129">
        <f>mai!AJ58</f>
        <v>58</v>
      </c>
      <c r="M60" s="129">
        <f>jun!AJ58</f>
        <v>56</v>
      </c>
      <c r="N60" s="196">
        <f>jul!AJ58</f>
        <v>0</v>
      </c>
      <c r="O60" s="183">
        <f t="shared" si="3"/>
        <v>226</v>
      </c>
      <c r="P60" s="131" t="s">
        <v>17</v>
      </c>
      <c r="Q60" s="30"/>
      <c r="R60" s="2"/>
      <c r="S60" s="2"/>
      <c r="T60" s="2"/>
      <c r="U60" s="2"/>
      <c r="V60" s="2"/>
      <c r="W60" s="2"/>
      <c r="X60" s="2"/>
      <c r="Y60" s="2"/>
      <c r="Z60" s="2"/>
    </row>
    <row r="61" ht="28.5" customHeight="1">
      <c r="A61" s="2"/>
      <c r="B61" s="3"/>
      <c r="C61" s="125"/>
      <c r="D61" s="79">
        <f>set!AJ59</f>
        <v>20</v>
      </c>
      <c r="E61" s="129">
        <f>out!AJ59</f>
        <v>103</v>
      </c>
      <c r="F61" s="129">
        <f>nov!AJ59</f>
        <v>59</v>
      </c>
      <c r="G61" s="129">
        <f>dez!AJ59</f>
        <v>21</v>
      </c>
      <c r="H61" s="129">
        <f>jan!AJ59</f>
        <v>68</v>
      </c>
      <c r="I61" s="129">
        <f>fev!AJ59</f>
        <v>0</v>
      </c>
      <c r="J61" s="129">
        <f>mar!AJ59</f>
        <v>0</v>
      </c>
      <c r="K61" s="129">
        <f>abr!AJ59</f>
        <v>53</v>
      </c>
      <c r="L61" s="129">
        <f>mai!AJ59</f>
        <v>92</v>
      </c>
      <c r="M61" s="129">
        <f>jun!AJ59</f>
        <v>93</v>
      </c>
      <c r="N61" s="196">
        <f>jul!AJ59</f>
        <v>0</v>
      </c>
      <c r="O61" s="183">
        <f t="shared" si="3"/>
        <v>271</v>
      </c>
      <c r="P61" s="131" t="s">
        <v>18</v>
      </c>
      <c r="Q61" s="30"/>
      <c r="R61" s="2"/>
      <c r="S61" s="2"/>
      <c r="T61" s="2"/>
      <c r="U61" s="2"/>
      <c r="V61" s="2"/>
      <c r="W61" s="2"/>
      <c r="X61" s="2"/>
      <c r="Y61" s="2"/>
      <c r="Z61" s="2"/>
    </row>
    <row r="62" ht="28.5" customHeight="1">
      <c r="A62" s="2"/>
      <c r="B62" s="3"/>
      <c r="C62" s="125"/>
      <c r="D62" s="96">
        <f>set!AJ60</f>
        <v>0</v>
      </c>
      <c r="E62" s="138">
        <f>out!AJ60</f>
        <v>0</v>
      </c>
      <c r="F62" s="138">
        <f>nov!AJ60</f>
        <v>9</v>
      </c>
      <c r="G62" s="138">
        <f>dez!AJ60</f>
        <v>0</v>
      </c>
      <c r="H62" s="138">
        <f>jan!AJ60</f>
        <v>0</v>
      </c>
      <c r="I62" s="138">
        <f>fev!AJ60</f>
        <v>0</v>
      </c>
      <c r="J62" s="138">
        <f>mar!AJ60</f>
        <v>0</v>
      </c>
      <c r="K62" s="138">
        <f>abr!AJ60</f>
        <v>0</v>
      </c>
      <c r="L62" s="138">
        <f>mai!AJ60</f>
        <v>0</v>
      </c>
      <c r="M62" s="138">
        <f>jun!AJ60</f>
        <v>0</v>
      </c>
      <c r="N62" s="197">
        <f>jul!AJ60</f>
        <v>0</v>
      </c>
      <c r="O62" s="185">
        <f t="shared" si="3"/>
        <v>9</v>
      </c>
      <c r="P62" s="134" t="s">
        <v>19</v>
      </c>
      <c r="Q62" s="41"/>
      <c r="R62" s="2"/>
      <c r="S62" s="2"/>
      <c r="T62" s="2"/>
      <c r="U62" s="2"/>
      <c r="V62" s="2"/>
      <c r="W62" s="2"/>
      <c r="X62" s="2"/>
      <c r="Y62" s="2"/>
      <c r="Z62" s="2"/>
    </row>
    <row r="63" ht="28.5" customHeight="1">
      <c r="A63" s="2"/>
      <c r="B63" s="161"/>
      <c r="C63" s="125"/>
      <c r="D63" s="90">
        <f>set!AJ61</f>
        <v>3</v>
      </c>
      <c r="E63" s="126">
        <f>out!AJ61</f>
        <v>0</v>
      </c>
      <c r="F63" s="126">
        <f>nov!AJ61</f>
        <v>2</v>
      </c>
      <c r="G63" s="126">
        <f>dez!AJ61</f>
        <v>1</v>
      </c>
      <c r="H63" s="126">
        <f>jan!AJ61</f>
        <v>0</v>
      </c>
      <c r="I63" s="126">
        <f>fev!AJ61</f>
        <v>0</v>
      </c>
      <c r="J63" s="126">
        <f>mar!AJ61</f>
        <v>0</v>
      </c>
      <c r="K63" s="126">
        <f>abr!AJ61</f>
        <v>0</v>
      </c>
      <c r="L63" s="126">
        <f>mai!AJ61</f>
        <v>0</v>
      </c>
      <c r="M63" s="126">
        <f>jun!AJ61</f>
        <v>0</v>
      </c>
      <c r="N63" s="195">
        <f>jul!AJ61</f>
        <v>0</v>
      </c>
      <c r="O63" s="186">
        <f t="shared" si="3"/>
        <v>6</v>
      </c>
      <c r="P63" s="137" t="s">
        <v>24</v>
      </c>
      <c r="Q63" s="66" t="s">
        <v>25</v>
      </c>
      <c r="R63" s="2"/>
      <c r="S63" s="2"/>
      <c r="T63" s="2"/>
      <c r="U63" s="2"/>
      <c r="V63" s="2"/>
      <c r="W63" s="2"/>
      <c r="X63" s="2"/>
      <c r="Y63" s="2"/>
      <c r="Z63" s="2"/>
    </row>
    <row r="64" ht="28.5" customHeight="1">
      <c r="A64" s="2"/>
      <c r="B64" s="161"/>
      <c r="C64" s="125"/>
      <c r="D64" s="79">
        <f>set!AJ62</f>
        <v>0</v>
      </c>
      <c r="E64" s="129">
        <f>out!AJ62</f>
        <v>0</v>
      </c>
      <c r="F64" s="129">
        <f>nov!AJ62</f>
        <v>0</v>
      </c>
      <c r="G64" s="129">
        <f>dez!AJ62</f>
        <v>0</v>
      </c>
      <c r="H64" s="129">
        <f>jan!AJ62</f>
        <v>0</v>
      </c>
      <c r="I64" s="129">
        <f>fev!AJ62</f>
        <v>0</v>
      </c>
      <c r="J64" s="129">
        <f>mar!AJ62</f>
        <v>0</v>
      </c>
      <c r="K64" s="129">
        <f>abr!AJ62</f>
        <v>0</v>
      </c>
      <c r="L64" s="129">
        <f>mai!AJ62</f>
        <v>0</v>
      </c>
      <c r="M64" s="129">
        <f>jun!AJ62</f>
        <v>0</v>
      </c>
      <c r="N64" s="196">
        <f>jul!AJ62</f>
        <v>0</v>
      </c>
      <c r="O64" s="183">
        <f t="shared" si="3"/>
        <v>0</v>
      </c>
      <c r="P64" s="131" t="s">
        <v>27</v>
      </c>
      <c r="Q64" s="30"/>
      <c r="R64" s="2"/>
      <c r="S64" s="2"/>
      <c r="T64" s="2"/>
      <c r="U64" s="2"/>
      <c r="V64" s="2"/>
      <c r="W64" s="2"/>
      <c r="X64" s="2"/>
      <c r="Y64" s="2"/>
      <c r="Z64" s="2"/>
    </row>
    <row r="65" ht="28.5" customHeight="1">
      <c r="A65" s="2"/>
      <c r="B65" s="161"/>
      <c r="C65" s="125"/>
      <c r="D65" s="79">
        <f>set!AJ63</f>
        <v>0</v>
      </c>
      <c r="E65" s="129">
        <f>out!AJ63</f>
        <v>0</v>
      </c>
      <c r="F65" s="129">
        <f>nov!AJ63</f>
        <v>0</v>
      </c>
      <c r="G65" s="129">
        <f>dez!AJ63</f>
        <v>0</v>
      </c>
      <c r="H65" s="129">
        <f>jan!AJ63</f>
        <v>0</v>
      </c>
      <c r="I65" s="129">
        <f>fev!AJ63</f>
        <v>0</v>
      </c>
      <c r="J65" s="129">
        <f>mar!AJ63</f>
        <v>0</v>
      </c>
      <c r="K65" s="129">
        <f>abr!AJ63</f>
        <v>0</v>
      </c>
      <c r="L65" s="129">
        <f>mai!AJ63</f>
        <v>0</v>
      </c>
      <c r="M65" s="129">
        <f>jun!AJ63</f>
        <v>0</v>
      </c>
      <c r="N65" s="196">
        <f>jul!AJ63</f>
        <v>0</v>
      </c>
      <c r="O65" s="183">
        <f t="shared" si="3"/>
        <v>0</v>
      </c>
      <c r="P65" s="131" t="s">
        <v>29</v>
      </c>
      <c r="Q65" s="30"/>
      <c r="R65" s="2"/>
      <c r="S65" s="2"/>
      <c r="T65" s="2"/>
      <c r="U65" s="2"/>
      <c r="V65" s="2"/>
      <c r="W65" s="2"/>
      <c r="X65" s="2"/>
      <c r="Y65" s="2"/>
      <c r="Z65" s="2"/>
    </row>
    <row r="66" ht="28.5" customHeight="1">
      <c r="A66" s="2"/>
      <c r="B66" s="161"/>
      <c r="C66" s="125"/>
      <c r="D66" s="79">
        <f>set!AJ64</f>
        <v>0</v>
      </c>
      <c r="E66" s="129">
        <f>out!AJ64</f>
        <v>0</v>
      </c>
      <c r="F66" s="129">
        <f>nov!AJ64</f>
        <v>0</v>
      </c>
      <c r="G66" s="129">
        <f>dez!AJ64</f>
        <v>0</v>
      </c>
      <c r="H66" s="129">
        <f>jan!AJ64</f>
        <v>0</v>
      </c>
      <c r="I66" s="129">
        <f>fev!AJ64</f>
        <v>0</v>
      </c>
      <c r="J66" s="129">
        <f>mar!AJ64</f>
        <v>0</v>
      </c>
      <c r="K66" s="129">
        <f>abr!AJ64</f>
        <v>0</v>
      </c>
      <c r="L66" s="129">
        <f>mai!AJ64</f>
        <v>0</v>
      </c>
      <c r="M66" s="129">
        <f>jun!AJ64</f>
        <v>0</v>
      </c>
      <c r="N66" s="196">
        <f>jul!AJ64</f>
        <v>0</v>
      </c>
      <c r="O66" s="183">
        <f t="shared" si="3"/>
        <v>0</v>
      </c>
      <c r="P66" s="131" t="s">
        <v>32</v>
      </c>
      <c r="Q66" s="30"/>
      <c r="R66" s="2"/>
      <c r="S66" s="2"/>
      <c r="T66" s="2"/>
      <c r="U66" s="2"/>
      <c r="V66" s="2"/>
      <c r="W66" s="2"/>
      <c r="X66" s="2"/>
      <c r="Y66" s="2"/>
      <c r="Z66" s="2"/>
    </row>
    <row r="67" ht="28.5" customHeight="1">
      <c r="A67" s="2"/>
      <c r="B67" s="161"/>
      <c r="C67" s="125"/>
      <c r="D67" s="79">
        <f>set!AJ65</f>
        <v>0</v>
      </c>
      <c r="E67" s="129">
        <f>out!AJ65</f>
        <v>0</v>
      </c>
      <c r="F67" s="129">
        <f>nov!AJ65</f>
        <v>0</v>
      </c>
      <c r="G67" s="129">
        <f>dez!AJ65</f>
        <v>0</v>
      </c>
      <c r="H67" s="129">
        <f>jan!AJ65</f>
        <v>0</v>
      </c>
      <c r="I67" s="129">
        <f>fev!AJ65</f>
        <v>0</v>
      </c>
      <c r="J67" s="129">
        <f>mar!AJ65</f>
        <v>0</v>
      </c>
      <c r="K67" s="129">
        <f>abr!AJ65</f>
        <v>0</v>
      </c>
      <c r="L67" s="129">
        <f>mai!AJ65</f>
        <v>0</v>
      </c>
      <c r="M67" s="129">
        <f>jun!AJ65</f>
        <v>0</v>
      </c>
      <c r="N67" s="196">
        <f>jul!AJ65</f>
        <v>0</v>
      </c>
      <c r="O67" s="183">
        <f t="shared" si="3"/>
        <v>0</v>
      </c>
      <c r="P67" s="131" t="s">
        <v>35</v>
      </c>
      <c r="Q67" s="30"/>
      <c r="R67" s="2"/>
      <c r="S67" s="2"/>
      <c r="T67" s="2"/>
      <c r="U67" s="2"/>
      <c r="V67" s="2"/>
      <c r="W67" s="2"/>
      <c r="X67" s="2"/>
      <c r="Y67" s="2"/>
      <c r="Z67" s="2"/>
    </row>
    <row r="68" ht="28.5" customHeight="1">
      <c r="A68" s="2"/>
      <c r="B68" s="161"/>
      <c r="C68" s="125"/>
      <c r="D68" s="96">
        <f>set!AJ66</f>
        <v>0</v>
      </c>
      <c r="E68" s="138">
        <f>out!AJ66</f>
        <v>15</v>
      </c>
      <c r="F68" s="138">
        <f>nov!AJ66</f>
        <v>10</v>
      </c>
      <c r="G68" s="138">
        <f>dez!AJ66</f>
        <v>5</v>
      </c>
      <c r="H68" s="138">
        <f>jan!AJ66</f>
        <v>9</v>
      </c>
      <c r="I68" s="138">
        <f>fev!AJ66</f>
        <v>0</v>
      </c>
      <c r="J68" s="138">
        <f>mar!AJ66</f>
        <v>0</v>
      </c>
      <c r="K68" s="138">
        <f>abr!AJ66</f>
        <v>10</v>
      </c>
      <c r="L68" s="138">
        <f>mai!AJ66</f>
        <v>12</v>
      </c>
      <c r="M68" s="138">
        <f>jun!AJ66</f>
        <v>12</v>
      </c>
      <c r="N68" s="197">
        <f>jul!AJ66</f>
        <v>0</v>
      </c>
      <c r="O68" s="187">
        <f t="shared" si="3"/>
        <v>39</v>
      </c>
      <c r="P68" s="140" t="s">
        <v>91</v>
      </c>
      <c r="Q68" s="48"/>
      <c r="R68" s="2"/>
      <c r="S68" s="2"/>
      <c r="T68" s="2"/>
      <c r="U68" s="2"/>
      <c r="V68" s="2"/>
      <c r="W68" s="2"/>
      <c r="X68" s="2"/>
      <c r="Y68" s="2"/>
      <c r="Z68" s="2"/>
    </row>
    <row r="69" ht="28.5" customHeight="1">
      <c r="A69" s="2"/>
      <c r="B69" s="3"/>
      <c r="C69" s="2"/>
      <c r="D69" s="90">
        <f>set!AJ67</f>
        <v>3</v>
      </c>
      <c r="E69" s="126">
        <f>out!AJ67</f>
        <v>13</v>
      </c>
      <c r="F69" s="126">
        <f>nov!AJ67</f>
        <v>12</v>
      </c>
      <c r="G69" s="126">
        <f>dez!AJ67</f>
        <v>6</v>
      </c>
      <c r="H69" s="126">
        <f>jan!AJ67</f>
        <v>9</v>
      </c>
      <c r="I69" s="126">
        <f>fev!AJ67</f>
        <v>0</v>
      </c>
      <c r="J69" s="126">
        <f>mar!AJ67</f>
        <v>0</v>
      </c>
      <c r="K69" s="126">
        <f>abr!AJ67</f>
        <v>10</v>
      </c>
      <c r="L69" s="126">
        <f>mai!AJ67</f>
        <v>12</v>
      </c>
      <c r="M69" s="126">
        <f>jun!AJ67</f>
        <v>13</v>
      </c>
      <c r="N69" s="195">
        <f>jul!AJ67</f>
        <v>0</v>
      </c>
      <c r="O69" s="181">
        <f t="shared" si="3"/>
        <v>43</v>
      </c>
      <c r="P69" s="128" t="s">
        <v>45</v>
      </c>
      <c r="Q69" s="164" t="s">
        <v>30</v>
      </c>
      <c r="R69" s="2"/>
      <c r="S69" s="2"/>
      <c r="T69" s="2"/>
      <c r="U69" s="2"/>
      <c r="V69" s="2"/>
      <c r="W69" s="2"/>
      <c r="X69" s="2"/>
      <c r="Y69" s="2"/>
      <c r="Z69" s="2"/>
    </row>
    <row r="70" ht="28.5" customHeight="1">
      <c r="A70" s="2"/>
      <c r="B70" s="3"/>
      <c r="C70" s="2"/>
      <c r="D70" s="79">
        <f>set!AJ68</f>
        <v>0</v>
      </c>
      <c r="E70" s="129">
        <f>out!AJ68</f>
        <v>0</v>
      </c>
      <c r="F70" s="129">
        <f>nov!AJ68</f>
        <v>0</v>
      </c>
      <c r="G70" s="129">
        <f>dez!AJ68</f>
        <v>0</v>
      </c>
      <c r="H70" s="129">
        <f>jan!AJ68</f>
        <v>0</v>
      </c>
      <c r="I70" s="129">
        <f>fev!AJ68</f>
        <v>0</v>
      </c>
      <c r="J70" s="129">
        <f>mar!AJ68</f>
        <v>0</v>
      </c>
      <c r="K70" s="129">
        <f>abr!AJ68</f>
        <v>0</v>
      </c>
      <c r="L70" s="129">
        <f>mai!AJ68</f>
        <v>0</v>
      </c>
      <c r="M70" s="129">
        <f>jun!AJ68</f>
        <v>0</v>
      </c>
      <c r="N70" s="196">
        <f>jul!AJ68</f>
        <v>0</v>
      </c>
      <c r="O70" s="183">
        <f t="shared" si="3"/>
        <v>0</v>
      </c>
      <c r="P70" s="131" t="s">
        <v>47</v>
      </c>
      <c r="Q70" s="92"/>
      <c r="R70" s="2"/>
      <c r="S70" s="2"/>
      <c r="T70" s="2"/>
      <c r="U70" s="2"/>
      <c r="V70" s="2"/>
      <c r="W70" s="2"/>
      <c r="X70" s="2"/>
      <c r="Y70" s="2"/>
      <c r="Z70" s="2"/>
    </row>
    <row r="71" ht="28.5" customHeight="1">
      <c r="A71" s="2"/>
      <c r="B71" s="3"/>
      <c r="C71" s="2"/>
      <c r="D71" s="96">
        <f>set!AJ69</f>
        <v>0</v>
      </c>
      <c r="E71" s="138">
        <f>out!AJ69</f>
        <v>0</v>
      </c>
      <c r="F71" s="138">
        <f>nov!AJ69</f>
        <v>0</v>
      </c>
      <c r="G71" s="138">
        <f>dez!AJ69</f>
        <v>0</v>
      </c>
      <c r="H71" s="138">
        <f>jan!AJ69</f>
        <v>0</v>
      </c>
      <c r="I71" s="138">
        <f>fev!AJ69</f>
        <v>0</v>
      </c>
      <c r="J71" s="138">
        <f>mar!AJ69</f>
        <v>0</v>
      </c>
      <c r="K71" s="138">
        <f>abr!AJ69</f>
        <v>0</v>
      </c>
      <c r="L71" s="138">
        <f>mai!AJ69</f>
        <v>0</v>
      </c>
      <c r="M71" s="138">
        <f>jun!AJ69</f>
        <v>0</v>
      </c>
      <c r="N71" s="197">
        <f>jul!AJ69</f>
        <v>0</v>
      </c>
      <c r="O71" s="185">
        <f t="shared" si="3"/>
        <v>0</v>
      </c>
      <c r="P71" s="134" t="s">
        <v>48</v>
      </c>
      <c r="Q71" s="94"/>
      <c r="R71" s="2"/>
      <c r="S71" s="2"/>
      <c r="T71" s="2"/>
      <c r="U71" s="2"/>
      <c r="V71" s="2"/>
      <c r="W71" s="2"/>
      <c r="X71" s="2"/>
      <c r="Y71" s="2"/>
      <c r="Z71" s="2"/>
    </row>
    <row r="72" ht="28.5" customHeight="1">
      <c r="A72" s="2"/>
      <c r="B72" s="3"/>
      <c r="C72" s="2"/>
      <c r="D72" s="90">
        <f>set!AJ70</f>
        <v>0</v>
      </c>
      <c r="E72" s="126">
        <f>out!AJ70</f>
        <v>0</v>
      </c>
      <c r="F72" s="126">
        <f>nov!AJ70</f>
        <v>0</v>
      </c>
      <c r="G72" s="126">
        <f>dez!AJ70</f>
        <v>0</v>
      </c>
      <c r="H72" s="126">
        <f>jan!AJ70</f>
        <v>0</v>
      </c>
      <c r="I72" s="126">
        <f>fev!AJ70</f>
        <v>0</v>
      </c>
      <c r="J72" s="126">
        <f>mar!AJ70</f>
        <v>0</v>
      </c>
      <c r="K72" s="126">
        <f>abr!AJ70</f>
        <v>0</v>
      </c>
      <c r="L72" s="126">
        <f>mai!AJ70</f>
        <v>0</v>
      </c>
      <c r="M72" s="126">
        <f>jun!AJ70</f>
        <v>0</v>
      </c>
      <c r="N72" s="195">
        <f>jul!AJ70</f>
        <v>0</v>
      </c>
      <c r="O72" s="186">
        <f t="shared" si="3"/>
        <v>0</v>
      </c>
      <c r="P72" s="137" t="s">
        <v>70</v>
      </c>
      <c r="Q72" s="77" t="s">
        <v>71</v>
      </c>
      <c r="R72" s="2"/>
      <c r="S72" s="2"/>
      <c r="T72" s="2"/>
      <c r="U72" s="2"/>
      <c r="V72" s="2"/>
      <c r="W72" s="2"/>
      <c r="X72" s="2"/>
      <c r="Y72" s="2"/>
      <c r="Z72" s="2"/>
    </row>
    <row r="73" ht="28.5" customHeight="1">
      <c r="A73" s="2"/>
      <c r="B73" s="3"/>
      <c r="C73" s="2"/>
      <c r="D73" s="79">
        <f>set!AJ71</f>
        <v>0</v>
      </c>
      <c r="E73" s="129">
        <f>out!AJ71</f>
        <v>0</v>
      </c>
      <c r="F73" s="129">
        <f>nov!AJ71</f>
        <v>0</v>
      </c>
      <c r="G73" s="129">
        <f>dez!AJ71</f>
        <v>0</v>
      </c>
      <c r="H73" s="129">
        <f>jan!AJ71</f>
        <v>0</v>
      </c>
      <c r="I73" s="129">
        <f>fev!AJ71</f>
        <v>0</v>
      </c>
      <c r="J73" s="129">
        <f>mar!AJ71</f>
        <v>0</v>
      </c>
      <c r="K73" s="129">
        <f>abr!AJ71</f>
        <v>0</v>
      </c>
      <c r="L73" s="129">
        <f>mai!AJ71</f>
        <v>0</v>
      </c>
      <c r="M73" s="129">
        <f>jun!AJ71</f>
        <v>0</v>
      </c>
      <c r="N73" s="196">
        <f>jul!AJ71</f>
        <v>0</v>
      </c>
      <c r="O73" s="183">
        <f t="shared" si="3"/>
        <v>0</v>
      </c>
      <c r="P73" s="131" t="s">
        <v>74</v>
      </c>
      <c r="Q73" s="30"/>
      <c r="R73" s="2"/>
      <c r="S73" s="2"/>
      <c r="T73" s="2"/>
      <c r="U73" s="2"/>
      <c r="V73" s="2"/>
      <c r="W73" s="2"/>
      <c r="X73" s="2"/>
      <c r="Y73" s="2"/>
      <c r="Z73" s="2"/>
    </row>
    <row r="74" ht="28.5" customHeight="1">
      <c r="A74" s="2"/>
      <c r="B74" s="3"/>
      <c r="C74" s="2"/>
      <c r="D74" s="79">
        <f>set!AJ72</f>
        <v>0</v>
      </c>
      <c r="E74" s="129">
        <f>out!AJ72</f>
        <v>0</v>
      </c>
      <c r="F74" s="129">
        <f>nov!AJ72</f>
        <v>0</v>
      </c>
      <c r="G74" s="129">
        <f>dez!AJ72</f>
        <v>0</v>
      </c>
      <c r="H74" s="129">
        <f>jan!AJ72</f>
        <v>0</v>
      </c>
      <c r="I74" s="129">
        <f>fev!AJ72</f>
        <v>0</v>
      </c>
      <c r="J74" s="129">
        <f>mar!AJ72</f>
        <v>0</v>
      </c>
      <c r="K74" s="129">
        <f>abr!AJ72</f>
        <v>0</v>
      </c>
      <c r="L74" s="129">
        <f>mai!AJ72</f>
        <v>0</v>
      </c>
      <c r="M74" s="129">
        <f>jun!AJ72</f>
        <v>0</v>
      </c>
      <c r="N74" s="196">
        <f>jul!AJ72</f>
        <v>0</v>
      </c>
      <c r="O74" s="183">
        <f t="shared" si="3"/>
        <v>0</v>
      </c>
      <c r="P74" s="131" t="s">
        <v>76</v>
      </c>
      <c r="Q74" s="30"/>
      <c r="R74" s="2"/>
      <c r="S74" s="2"/>
      <c r="T74" s="2"/>
      <c r="U74" s="2"/>
      <c r="V74" s="2"/>
      <c r="W74" s="2"/>
      <c r="X74" s="2"/>
      <c r="Y74" s="2"/>
      <c r="Z74" s="2"/>
    </row>
    <row r="75" ht="28.5" customHeight="1">
      <c r="A75" s="2"/>
      <c r="B75" s="3"/>
      <c r="C75" s="2"/>
      <c r="D75" s="79">
        <f>set!AJ73</f>
        <v>0</v>
      </c>
      <c r="E75" s="129">
        <f>out!AJ73</f>
        <v>0</v>
      </c>
      <c r="F75" s="129">
        <f>nov!AJ73</f>
        <v>0</v>
      </c>
      <c r="G75" s="129">
        <f>dez!AJ73</f>
        <v>1</v>
      </c>
      <c r="H75" s="129">
        <f>jan!AJ73</f>
        <v>0</v>
      </c>
      <c r="I75" s="129">
        <f>fev!AJ73</f>
        <v>0</v>
      </c>
      <c r="J75" s="129">
        <f>mar!AJ73</f>
        <v>0</v>
      </c>
      <c r="K75" s="129">
        <f>abr!AJ73</f>
        <v>3</v>
      </c>
      <c r="L75" s="129">
        <f>mai!AJ73</f>
        <v>4</v>
      </c>
      <c r="M75" s="129">
        <f>jun!AJ73</f>
        <v>4</v>
      </c>
      <c r="N75" s="196">
        <f>jul!AJ73</f>
        <v>0</v>
      </c>
      <c r="O75" s="183">
        <f t="shared" si="3"/>
        <v>1</v>
      </c>
      <c r="P75" s="131" t="s">
        <v>41</v>
      </c>
      <c r="Q75" s="30"/>
      <c r="R75" s="2"/>
      <c r="S75" s="2"/>
      <c r="T75" s="2"/>
      <c r="U75" s="2"/>
      <c r="V75" s="2"/>
      <c r="W75" s="2"/>
      <c r="X75" s="2"/>
      <c r="Y75" s="2"/>
      <c r="Z75" s="2"/>
    </row>
    <row r="76" ht="28.5" customHeight="1">
      <c r="A76" s="2"/>
      <c r="B76" s="3"/>
      <c r="C76" s="2"/>
      <c r="D76" s="79">
        <f>set!AJ74</f>
        <v>0</v>
      </c>
      <c r="E76" s="129">
        <f>out!AJ74</f>
        <v>0</v>
      </c>
      <c r="F76" s="129">
        <f>nov!AJ74</f>
        <v>0</v>
      </c>
      <c r="G76" s="129">
        <f>dez!AJ74</f>
        <v>0</v>
      </c>
      <c r="H76" s="129">
        <f>jan!AJ74</f>
        <v>0</v>
      </c>
      <c r="I76" s="129">
        <f>fev!AJ74</f>
        <v>0</v>
      </c>
      <c r="J76" s="129">
        <f>mar!AJ74</f>
        <v>0</v>
      </c>
      <c r="K76" s="129">
        <f>abr!AJ74</f>
        <v>0</v>
      </c>
      <c r="L76" s="129">
        <f>mai!AJ74</f>
        <v>0</v>
      </c>
      <c r="M76" s="129">
        <f>jun!AJ74</f>
        <v>0</v>
      </c>
      <c r="N76" s="196">
        <f>jul!AJ74</f>
        <v>0</v>
      </c>
      <c r="O76" s="183">
        <f t="shared" si="3"/>
        <v>0</v>
      </c>
      <c r="P76" s="131" t="s">
        <v>78</v>
      </c>
      <c r="Q76" s="30"/>
      <c r="R76" s="2"/>
      <c r="S76" s="2"/>
      <c r="T76" s="2"/>
      <c r="U76" s="2"/>
      <c r="V76" s="2"/>
      <c r="W76" s="2"/>
      <c r="X76" s="2"/>
      <c r="Y76" s="2"/>
      <c r="Z76" s="2"/>
    </row>
    <row r="77" ht="28.5" customHeight="1">
      <c r="A77" s="2"/>
      <c r="B77" s="3"/>
      <c r="C77" s="2"/>
      <c r="D77" s="79">
        <f>set!AJ75</f>
        <v>0</v>
      </c>
      <c r="E77" s="129">
        <f>out!AJ75</f>
        <v>0</v>
      </c>
      <c r="F77" s="129">
        <f>nov!AJ75</f>
        <v>0</v>
      </c>
      <c r="G77" s="129">
        <f>dez!AJ75</f>
        <v>0</v>
      </c>
      <c r="H77" s="129">
        <f>jan!AJ75</f>
        <v>0</v>
      </c>
      <c r="I77" s="129">
        <f>fev!AJ75</f>
        <v>0</v>
      </c>
      <c r="J77" s="129">
        <f>mar!AJ75</f>
        <v>0</v>
      </c>
      <c r="K77" s="129">
        <f>abr!AJ75</f>
        <v>0</v>
      </c>
      <c r="L77" s="129">
        <f>mai!AJ75</f>
        <v>0</v>
      </c>
      <c r="M77" s="129">
        <f>jun!AJ75</f>
        <v>0</v>
      </c>
      <c r="N77" s="196">
        <f>jul!AJ75</f>
        <v>0</v>
      </c>
      <c r="O77" s="183">
        <f t="shared" si="3"/>
        <v>0</v>
      </c>
      <c r="P77" s="131" t="s">
        <v>79</v>
      </c>
      <c r="Q77" s="30"/>
      <c r="R77" s="2"/>
      <c r="S77" s="2"/>
      <c r="T77" s="2"/>
      <c r="U77" s="2"/>
      <c r="V77" s="2"/>
      <c r="W77" s="2"/>
      <c r="X77" s="2"/>
      <c r="Y77" s="2"/>
      <c r="Z77" s="2"/>
    </row>
    <row r="78" ht="28.5" customHeight="1">
      <c r="A78" s="2"/>
      <c r="B78" s="3"/>
      <c r="C78" s="2"/>
      <c r="D78" s="79">
        <f>set!AJ76</f>
        <v>0</v>
      </c>
      <c r="E78" s="129">
        <f>out!AJ76</f>
        <v>0</v>
      </c>
      <c r="F78" s="129">
        <f>nov!AJ76</f>
        <v>0</v>
      </c>
      <c r="G78" s="129">
        <f>dez!AJ76</f>
        <v>0</v>
      </c>
      <c r="H78" s="129">
        <f>jan!AJ76</f>
        <v>0</v>
      </c>
      <c r="I78" s="129">
        <f>fev!AJ76</f>
        <v>0</v>
      </c>
      <c r="J78" s="129">
        <f>mar!AJ76</f>
        <v>0</v>
      </c>
      <c r="K78" s="129">
        <f>abr!AJ76</f>
        <v>3</v>
      </c>
      <c r="L78" s="129">
        <f>mai!AJ76</f>
        <v>4</v>
      </c>
      <c r="M78" s="129">
        <f>jun!AJ76</f>
        <v>4</v>
      </c>
      <c r="N78" s="196">
        <f>jul!AJ76</f>
        <v>0</v>
      </c>
      <c r="O78" s="183">
        <f t="shared" si="3"/>
        <v>0</v>
      </c>
      <c r="P78" s="131" t="s">
        <v>80</v>
      </c>
      <c r="Q78" s="30"/>
      <c r="R78" s="2"/>
      <c r="S78" s="2"/>
      <c r="T78" s="2"/>
      <c r="U78" s="2"/>
      <c r="V78" s="2"/>
      <c r="W78" s="2"/>
      <c r="X78" s="2"/>
      <c r="Y78" s="2"/>
      <c r="Z78" s="2"/>
    </row>
    <row r="79" ht="28.5" customHeight="1">
      <c r="A79" s="2"/>
      <c r="B79" s="3"/>
      <c r="C79" s="2"/>
      <c r="D79" s="79">
        <f>set!AJ77</f>
        <v>0</v>
      </c>
      <c r="E79" s="129">
        <f>out!AJ77</f>
        <v>0</v>
      </c>
      <c r="F79" s="129">
        <f>nov!AJ77</f>
        <v>0</v>
      </c>
      <c r="G79" s="129">
        <f>dez!AJ77</f>
        <v>0</v>
      </c>
      <c r="H79" s="129">
        <f>jan!AJ77</f>
        <v>0</v>
      </c>
      <c r="I79" s="129">
        <f>fev!AJ77</f>
        <v>0</v>
      </c>
      <c r="J79" s="129">
        <f>mar!AJ77</f>
        <v>0</v>
      </c>
      <c r="K79" s="129">
        <f>abr!AJ77</f>
        <v>0</v>
      </c>
      <c r="L79" s="129">
        <f>mai!AJ77</f>
        <v>0</v>
      </c>
      <c r="M79" s="129">
        <f>jun!AJ77</f>
        <v>0</v>
      </c>
      <c r="N79" s="196">
        <f>jul!AJ77</f>
        <v>0</v>
      </c>
      <c r="O79" s="183">
        <f t="shared" si="3"/>
        <v>0</v>
      </c>
      <c r="P79" s="131" t="s">
        <v>81</v>
      </c>
      <c r="Q79" s="30"/>
      <c r="R79" s="2"/>
      <c r="S79" s="2"/>
      <c r="T79" s="2"/>
      <c r="U79" s="2"/>
      <c r="V79" s="2"/>
      <c r="W79" s="2"/>
      <c r="X79" s="2"/>
      <c r="Y79" s="2"/>
      <c r="Z79" s="2"/>
    </row>
    <row r="80" ht="28.5" customHeight="1">
      <c r="A80" s="2"/>
      <c r="B80" s="3"/>
      <c r="C80" s="2"/>
      <c r="D80" s="79">
        <f>set!AJ78</f>
        <v>0</v>
      </c>
      <c r="E80" s="129">
        <f>out!AJ78</f>
        <v>0</v>
      </c>
      <c r="F80" s="129">
        <f>nov!AJ78</f>
        <v>0</v>
      </c>
      <c r="G80" s="129">
        <f>dez!AJ78</f>
        <v>0</v>
      </c>
      <c r="H80" s="129">
        <f>jan!AJ78</f>
        <v>0</v>
      </c>
      <c r="I80" s="129">
        <f>fev!AJ78</f>
        <v>0</v>
      </c>
      <c r="J80" s="129">
        <f>mar!AJ78</f>
        <v>0</v>
      </c>
      <c r="K80" s="129">
        <f>abr!AJ78</f>
        <v>0</v>
      </c>
      <c r="L80" s="129">
        <f>mai!AJ78</f>
        <v>0</v>
      </c>
      <c r="M80" s="129">
        <f>jun!AJ78</f>
        <v>0</v>
      </c>
      <c r="N80" s="196">
        <f>jul!AJ78</f>
        <v>0</v>
      </c>
      <c r="O80" s="183">
        <f t="shared" si="3"/>
        <v>0</v>
      </c>
      <c r="P80" s="131" t="s">
        <v>82</v>
      </c>
      <c r="Q80" s="30"/>
      <c r="R80" s="2"/>
      <c r="S80" s="2"/>
      <c r="T80" s="2"/>
      <c r="U80" s="2"/>
      <c r="V80" s="2"/>
      <c r="W80" s="2"/>
      <c r="X80" s="2"/>
      <c r="Y80" s="2"/>
      <c r="Z80" s="2"/>
    </row>
    <row r="81" ht="28.5" customHeight="1">
      <c r="A81" s="2"/>
      <c r="B81" s="3"/>
      <c r="C81" s="2"/>
      <c r="D81" s="79">
        <f>set!AJ79</f>
        <v>0</v>
      </c>
      <c r="E81" s="129">
        <f>out!AJ79</f>
        <v>10</v>
      </c>
      <c r="F81" s="129">
        <f>nov!AJ79</f>
        <v>11</v>
      </c>
      <c r="G81" s="129">
        <f>dez!AJ79</f>
        <v>4</v>
      </c>
      <c r="H81" s="129">
        <f>jan!AJ79</f>
        <v>3</v>
      </c>
      <c r="I81" s="129">
        <f>fev!AJ79</f>
        <v>0</v>
      </c>
      <c r="J81" s="129">
        <f>mar!AJ79</f>
        <v>0</v>
      </c>
      <c r="K81" s="129">
        <f>abr!AJ79</f>
        <v>1</v>
      </c>
      <c r="L81" s="129">
        <f>mai!AJ79</f>
        <v>1</v>
      </c>
      <c r="M81" s="129">
        <f>jun!AJ79</f>
        <v>2</v>
      </c>
      <c r="N81" s="196">
        <f>jul!AJ79</f>
        <v>0</v>
      </c>
      <c r="O81" s="183">
        <f t="shared" si="3"/>
        <v>28</v>
      </c>
      <c r="P81" s="131" t="s">
        <v>83</v>
      </c>
      <c r="Q81" s="30"/>
      <c r="R81" s="2"/>
      <c r="S81" s="2"/>
      <c r="T81" s="2"/>
      <c r="U81" s="2"/>
      <c r="V81" s="2"/>
      <c r="W81" s="2"/>
      <c r="X81" s="2"/>
      <c r="Y81" s="2"/>
      <c r="Z81" s="2"/>
    </row>
    <row r="82" ht="28.5" customHeight="1">
      <c r="A82" s="2"/>
      <c r="B82" s="3"/>
      <c r="C82" s="2"/>
      <c r="D82" s="79">
        <f>set!AJ80</f>
        <v>0</v>
      </c>
      <c r="E82" s="129">
        <f>out!AJ80</f>
        <v>0</v>
      </c>
      <c r="F82" s="129">
        <f>nov!AJ80</f>
        <v>1</v>
      </c>
      <c r="G82" s="129">
        <f>dez!AJ80</f>
        <v>0</v>
      </c>
      <c r="H82" s="129">
        <f>jan!AJ80</f>
        <v>0</v>
      </c>
      <c r="I82" s="129">
        <f>fev!AJ80</f>
        <v>0</v>
      </c>
      <c r="J82" s="129">
        <f>mar!AJ80</f>
        <v>0</v>
      </c>
      <c r="K82" s="129">
        <f>abr!AJ80</f>
        <v>0</v>
      </c>
      <c r="L82" s="129">
        <f>mai!AJ80</f>
        <v>0</v>
      </c>
      <c r="M82" s="129">
        <f>jun!AJ80</f>
        <v>0</v>
      </c>
      <c r="N82" s="196">
        <f>jul!AJ80</f>
        <v>0</v>
      </c>
      <c r="O82" s="183">
        <f t="shared" si="3"/>
        <v>1</v>
      </c>
      <c r="P82" s="131" t="s">
        <v>84</v>
      </c>
      <c r="Q82" s="30"/>
      <c r="R82" s="2"/>
      <c r="S82" s="2"/>
      <c r="T82" s="2"/>
      <c r="U82" s="2"/>
      <c r="V82" s="2"/>
      <c r="W82" s="2"/>
      <c r="X82" s="2"/>
      <c r="Y82" s="2"/>
      <c r="Z82" s="2"/>
    </row>
    <row r="83" ht="28.5" customHeight="1">
      <c r="A83" s="2"/>
      <c r="B83" s="3"/>
      <c r="C83" s="2"/>
      <c r="D83" s="79">
        <f>set!AJ81</f>
        <v>0</v>
      </c>
      <c r="E83" s="129">
        <f>out!AJ81</f>
        <v>0</v>
      </c>
      <c r="F83" s="129">
        <f>nov!AJ81</f>
        <v>0</v>
      </c>
      <c r="G83" s="129">
        <f>dez!AJ81</f>
        <v>1</v>
      </c>
      <c r="H83" s="129">
        <f>jan!AJ81</f>
        <v>0</v>
      </c>
      <c r="I83" s="129">
        <f>fev!AJ81</f>
        <v>0</v>
      </c>
      <c r="J83" s="129">
        <f>mar!AJ81</f>
        <v>0</v>
      </c>
      <c r="K83" s="129">
        <f>abr!AJ81</f>
        <v>0</v>
      </c>
      <c r="L83" s="129">
        <f>mai!AJ81</f>
        <v>0</v>
      </c>
      <c r="M83" s="129">
        <f>jun!AJ81</f>
        <v>0</v>
      </c>
      <c r="N83" s="196">
        <f>jul!AJ81</f>
        <v>0</v>
      </c>
      <c r="O83" s="183">
        <f t="shared" si="3"/>
        <v>1</v>
      </c>
      <c r="P83" s="131" t="s">
        <v>85</v>
      </c>
      <c r="Q83" s="30"/>
      <c r="R83" s="2"/>
      <c r="S83" s="2"/>
      <c r="T83" s="2"/>
      <c r="U83" s="2"/>
      <c r="V83" s="2"/>
      <c r="W83" s="2"/>
      <c r="X83" s="2"/>
      <c r="Y83" s="2"/>
      <c r="Z83" s="2"/>
    </row>
    <row r="84" ht="28.5" customHeight="1">
      <c r="A84" s="2"/>
      <c r="B84" s="3"/>
      <c r="C84" s="2"/>
      <c r="D84" s="79">
        <f>set!AJ82</f>
        <v>0</v>
      </c>
      <c r="E84" s="129">
        <f>out!AJ82</f>
        <v>0</v>
      </c>
      <c r="F84" s="129">
        <f>nov!AJ82</f>
        <v>0</v>
      </c>
      <c r="G84" s="129">
        <f>dez!AJ82</f>
        <v>0</v>
      </c>
      <c r="H84" s="129">
        <f>jan!AJ82</f>
        <v>0</v>
      </c>
      <c r="I84" s="129">
        <f>fev!AJ82</f>
        <v>0</v>
      </c>
      <c r="J84" s="129">
        <f>mar!AJ82</f>
        <v>0</v>
      </c>
      <c r="K84" s="129">
        <f>abr!AJ82</f>
        <v>0</v>
      </c>
      <c r="L84" s="129">
        <f>mai!AJ82</f>
        <v>0</v>
      </c>
      <c r="M84" s="129">
        <f>jun!AJ82</f>
        <v>0</v>
      </c>
      <c r="N84" s="196">
        <f>jul!AJ82</f>
        <v>0</v>
      </c>
      <c r="O84" s="183">
        <f t="shared" si="3"/>
        <v>0</v>
      </c>
      <c r="P84" s="131" t="s">
        <v>86</v>
      </c>
      <c r="Q84" s="30"/>
      <c r="R84" s="2"/>
      <c r="S84" s="2"/>
      <c r="T84" s="2"/>
      <c r="U84" s="2"/>
      <c r="V84" s="2"/>
      <c r="W84" s="2"/>
      <c r="X84" s="2"/>
      <c r="Y84" s="2"/>
      <c r="Z84" s="2"/>
    </row>
    <row r="85" ht="28.5" customHeight="1">
      <c r="A85" s="2"/>
      <c r="B85" s="3"/>
      <c r="C85" s="2"/>
      <c r="D85" s="79">
        <f>set!AJ83</f>
        <v>0</v>
      </c>
      <c r="E85" s="129">
        <f>out!AJ83</f>
        <v>0</v>
      </c>
      <c r="F85" s="129">
        <f>nov!AJ83</f>
        <v>0</v>
      </c>
      <c r="G85" s="129">
        <f>dez!AJ83</f>
        <v>0</v>
      </c>
      <c r="H85" s="129">
        <f>jan!AJ83</f>
        <v>0</v>
      </c>
      <c r="I85" s="129">
        <f>fev!AJ83</f>
        <v>0</v>
      </c>
      <c r="J85" s="129">
        <f>mar!AJ83</f>
        <v>0</v>
      </c>
      <c r="K85" s="129">
        <f>abr!AJ83</f>
        <v>0</v>
      </c>
      <c r="L85" s="129">
        <f>mai!AJ83</f>
        <v>0</v>
      </c>
      <c r="M85" s="129">
        <f>jun!AJ83</f>
        <v>0</v>
      </c>
      <c r="N85" s="196">
        <f>jul!AJ83</f>
        <v>0</v>
      </c>
      <c r="O85" s="183">
        <f t="shared" si="3"/>
        <v>0</v>
      </c>
      <c r="P85" s="131" t="s">
        <v>87</v>
      </c>
      <c r="Q85" s="30"/>
      <c r="R85" s="2"/>
      <c r="S85" s="2"/>
      <c r="T85" s="2"/>
      <c r="U85" s="2"/>
      <c r="V85" s="2"/>
      <c r="W85" s="2"/>
      <c r="X85" s="2"/>
      <c r="Y85" s="2"/>
      <c r="Z85" s="2"/>
    </row>
    <row r="86" ht="28.5" customHeight="1">
      <c r="A86" s="2"/>
      <c r="B86" s="3"/>
      <c r="C86" s="2"/>
      <c r="D86" s="79">
        <f>set!AJ84</f>
        <v>0</v>
      </c>
      <c r="E86" s="129">
        <f>out!AJ84</f>
        <v>0</v>
      </c>
      <c r="F86" s="129">
        <f>nov!AJ84</f>
        <v>0</v>
      </c>
      <c r="G86" s="129">
        <f>dez!AJ84</f>
        <v>0</v>
      </c>
      <c r="H86" s="129">
        <f>jan!AJ84</f>
        <v>1</v>
      </c>
      <c r="I86" s="129">
        <f>fev!AJ84</f>
        <v>0</v>
      </c>
      <c r="J86" s="129">
        <f>mar!AJ84</f>
        <v>0</v>
      </c>
      <c r="K86" s="129">
        <f>abr!AJ84</f>
        <v>2</v>
      </c>
      <c r="L86" s="129">
        <f>mai!AJ84</f>
        <v>0</v>
      </c>
      <c r="M86" s="129">
        <f>jun!AJ84</f>
        <v>2</v>
      </c>
      <c r="N86" s="196">
        <f>jul!AJ84</f>
        <v>0</v>
      </c>
      <c r="O86" s="183">
        <f t="shared" si="3"/>
        <v>1</v>
      </c>
      <c r="P86" s="131" t="s">
        <v>88</v>
      </c>
      <c r="Q86" s="30"/>
      <c r="R86" s="2"/>
      <c r="S86" s="2"/>
      <c r="T86" s="2"/>
      <c r="U86" s="2"/>
      <c r="V86" s="2"/>
      <c r="W86" s="2"/>
      <c r="X86" s="2"/>
      <c r="Y86" s="2"/>
      <c r="Z86" s="2"/>
    </row>
    <row r="87" ht="28.5" customHeight="1">
      <c r="A87" s="2"/>
      <c r="B87" s="3"/>
      <c r="C87" s="2"/>
      <c r="D87" s="79">
        <f>set!AJ85</f>
        <v>3</v>
      </c>
      <c r="E87" s="129">
        <f>out!AJ85</f>
        <v>2</v>
      </c>
      <c r="F87" s="129">
        <f>nov!AJ85</f>
        <v>0</v>
      </c>
      <c r="G87" s="129">
        <f>dez!AJ85</f>
        <v>0</v>
      </c>
      <c r="H87" s="129">
        <f>jan!AJ85</f>
        <v>1</v>
      </c>
      <c r="I87" s="129">
        <f>fev!AJ85</f>
        <v>0</v>
      </c>
      <c r="J87" s="129">
        <f>mar!AJ85</f>
        <v>0</v>
      </c>
      <c r="K87" s="129">
        <f>abr!AJ85</f>
        <v>1</v>
      </c>
      <c r="L87" s="129">
        <f>mai!AJ85</f>
        <v>0</v>
      </c>
      <c r="M87" s="129">
        <f>jun!AJ85</f>
        <v>0</v>
      </c>
      <c r="N87" s="196">
        <f>jul!AJ85</f>
        <v>0</v>
      </c>
      <c r="O87" s="183">
        <f t="shared" si="3"/>
        <v>6</v>
      </c>
      <c r="P87" s="131" t="s">
        <v>59</v>
      </c>
      <c r="Q87" s="30"/>
      <c r="R87" s="2"/>
      <c r="S87" s="2"/>
      <c r="T87" s="2"/>
      <c r="U87" s="2"/>
      <c r="V87" s="2"/>
      <c r="W87" s="2"/>
      <c r="X87" s="2"/>
      <c r="Y87" s="2"/>
      <c r="Z87" s="2"/>
    </row>
    <row r="88" ht="28.5" customHeight="1">
      <c r="A88" s="2"/>
      <c r="B88" s="3"/>
      <c r="C88" s="2"/>
      <c r="D88" s="96">
        <f>set!AJ86</f>
        <v>0</v>
      </c>
      <c r="E88" s="138">
        <f>out!AJ86</f>
        <v>2</v>
      </c>
      <c r="F88" s="138">
        <f>nov!AJ86</f>
        <v>0</v>
      </c>
      <c r="G88" s="138">
        <f>dez!AJ86</f>
        <v>0</v>
      </c>
      <c r="H88" s="138">
        <f>jan!AJ86</f>
        <v>4</v>
      </c>
      <c r="I88" s="138">
        <f>fev!AJ86</f>
        <v>0</v>
      </c>
      <c r="J88" s="138">
        <f>mar!AJ86</f>
        <v>0</v>
      </c>
      <c r="K88" s="138">
        <f>abr!AJ86</f>
        <v>0</v>
      </c>
      <c r="L88" s="138">
        <f>mai!AJ86</f>
        <v>3</v>
      </c>
      <c r="M88" s="138">
        <f>jun!AJ86</f>
        <v>1</v>
      </c>
      <c r="N88" s="197">
        <f>jul!AJ86</f>
        <v>0</v>
      </c>
      <c r="O88" s="187">
        <f t="shared" si="3"/>
        <v>6</v>
      </c>
      <c r="P88" s="140" t="s">
        <v>8</v>
      </c>
      <c r="Q88" s="48"/>
      <c r="R88" s="2"/>
      <c r="S88" s="2"/>
      <c r="T88" s="2"/>
      <c r="U88" s="2"/>
      <c r="V88" s="2"/>
      <c r="W88" s="2"/>
      <c r="X88" s="2"/>
      <c r="Y88" s="2"/>
      <c r="Z88" s="2"/>
    </row>
    <row r="89" ht="28.5" customHeight="1">
      <c r="A89" s="2"/>
      <c r="B89" s="3"/>
      <c r="C89" s="125"/>
      <c r="D89" s="90">
        <f>set!AJ87</f>
        <v>10</v>
      </c>
      <c r="E89" s="126">
        <f>out!AJ87</f>
        <v>50</v>
      </c>
      <c r="F89" s="126">
        <f>nov!AJ87</f>
        <v>40</v>
      </c>
      <c r="G89" s="126">
        <f>dez!AJ87</f>
        <v>20</v>
      </c>
      <c r="H89" s="126">
        <f>jan!AJ87</f>
        <v>20</v>
      </c>
      <c r="I89" s="126">
        <f>fev!AJ87</f>
        <v>0</v>
      </c>
      <c r="J89" s="126">
        <f>mar!AJ87</f>
        <v>0</v>
      </c>
      <c r="K89" s="126">
        <f>abr!AJ87</f>
        <v>32</v>
      </c>
      <c r="L89" s="126">
        <f>mai!AJ87</f>
        <v>40</v>
      </c>
      <c r="M89" s="126">
        <f>jun!AJ87</f>
        <v>40</v>
      </c>
      <c r="N89" s="195">
        <f>jul!AJ87</f>
        <v>0</v>
      </c>
      <c r="O89" s="181">
        <f t="shared" si="3"/>
        <v>140</v>
      </c>
      <c r="P89" s="128" t="s">
        <v>92</v>
      </c>
      <c r="Q89" s="97" t="s">
        <v>22</v>
      </c>
      <c r="R89" s="2"/>
      <c r="S89" s="2"/>
      <c r="T89" s="2"/>
      <c r="U89" s="2"/>
      <c r="V89" s="2"/>
      <c r="W89" s="2"/>
      <c r="X89" s="2"/>
      <c r="Y89" s="2"/>
      <c r="Z89" s="2"/>
    </row>
    <row r="90" ht="28.5" customHeight="1">
      <c r="A90" s="2"/>
      <c r="B90" s="3"/>
      <c r="C90" s="125"/>
      <c r="D90" s="96">
        <f>set!AJ88</f>
        <v>9</v>
      </c>
      <c r="E90" s="138">
        <f>out!AJ88</f>
        <v>50</v>
      </c>
      <c r="F90" s="138">
        <f>nov!AJ88</f>
        <v>40</v>
      </c>
      <c r="G90" s="138">
        <f>dez!AJ88</f>
        <v>20</v>
      </c>
      <c r="H90" s="138">
        <f>jan!AJ88</f>
        <v>30</v>
      </c>
      <c r="I90" s="138">
        <f>fev!AJ88</f>
        <v>0</v>
      </c>
      <c r="J90" s="138">
        <f>mar!AJ88</f>
        <v>0</v>
      </c>
      <c r="K90" s="138">
        <f>abr!AJ88</f>
        <v>30</v>
      </c>
      <c r="L90" s="138">
        <f>mai!AJ88</f>
        <v>40</v>
      </c>
      <c r="M90" s="138">
        <f>jun!AJ88</f>
        <v>42</v>
      </c>
      <c r="N90" s="197">
        <f>jul!AJ88</f>
        <v>0</v>
      </c>
      <c r="O90" s="185">
        <f t="shared" si="3"/>
        <v>149</v>
      </c>
      <c r="P90" s="134" t="s">
        <v>93</v>
      </c>
      <c r="Q90" s="41"/>
      <c r="R90" s="2"/>
      <c r="S90" s="2"/>
      <c r="T90" s="2"/>
      <c r="U90" s="2"/>
      <c r="V90" s="2"/>
      <c r="W90" s="2"/>
      <c r="X90" s="2"/>
      <c r="Y90" s="2"/>
      <c r="Z90" s="2"/>
    </row>
    <row r="91" ht="28.5" customHeight="1">
      <c r="A91" s="2"/>
      <c r="B91" s="3"/>
      <c r="C91" s="165"/>
      <c r="D91" s="198">
        <f>set!AJ89</f>
        <v>3</v>
      </c>
      <c r="E91" s="199">
        <f>out!AJ89</f>
        <v>15</v>
      </c>
      <c r="F91" s="199">
        <f>nov!AJ89</f>
        <v>12</v>
      </c>
      <c r="G91" s="199">
        <f>dez!AJ89</f>
        <v>6</v>
      </c>
      <c r="H91" s="199">
        <f>jan!AJ89</f>
        <v>6</v>
      </c>
      <c r="I91" s="199">
        <f>fev!AJ89</f>
        <v>0</v>
      </c>
      <c r="J91" s="199">
        <f>mar!AJ89</f>
        <v>0</v>
      </c>
      <c r="K91" s="199">
        <f>abr!AJ89</f>
        <v>10</v>
      </c>
      <c r="L91" s="199">
        <f>mai!AJ89</f>
        <v>12</v>
      </c>
      <c r="M91" s="199">
        <f>jun!AJ89</f>
        <v>12</v>
      </c>
      <c r="N91" s="200">
        <f>jul!AJ89</f>
        <v>0</v>
      </c>
      <c r="O91" s="201">
        <f t="shared" si="3"/>
        <v>42</v>
      </c>
      <c r="P91" s="144" t="s">
        <v>94</v>
      </c>
      <c r="Q91" s="100"/>
      <c r="R91" s="2"/>
      <c r="S91" s="2"/>
      <c r="T91" s="2"/>
      <c r="U91" s="2"/>
      <c r="V91" s="2"/>
      <c r="W91" s="2"/>
      <c r="X91" s="2"/>
      <c r="Y91" s="2"/>
      <c r="Z91" s="2"/>
    </row>
    <row r="92" ht="28.5" customHeight="1">
      <c r="A92" s="2"/>
      <c r="B92" s="3"/>
      <c r="C92" s="3"/>
      <c r="D92" s="90">
        <f>set!AJ90</f>
        <v>12</v>
      </c>
      <c r="E92" s="126">
        <f>out!AJ90</f>
        <v>12.73333333</v>
      </c>
      <c r="F92" s="126">
        <f>nov!AJ90</f>
        <v>9.75</v>
      </c>
      <c r="G92" s="126">
        <f>dez!AJ90</f>
        <v>5.833333333</v>
      </c>
      <c r="H92" s="126">
        <f>jan!AJ90</f>
        <v>19.5</v>
      </c>
      <c r="I92" s="126" t="str">
        <f>fev!AJ90</f>
        <v>#DIV/0!</v>
      </c>
      <c r="J92" s="126" t="str">
        <f>mar!AJ90</f>
        <v>#DIV/0!</v>
      </c>
      <c r="K92" s="126">
        <f>abr!AJ90</f>
        <v>11.6</v>
      </c>
      <c r="L92" s="126">
        <f>mai!AJ90</f>
        <v>12.5</v>
      </c>
      <c r="M92" s="126">
        <f>jun!AJ90</f>
        <v>12.41666667</v>
      </c>
      <c r="N92" s="195" t="str">
        <f>jul!AJ90</f>
        <v>#DIV/0!</v>
      </c>
      <c r="O92" s="181">
        <f t="shared" ref="O92:O95" si="4">AVERAGE(D92:H92)</f>
        <v>11.96333333</v>
      </c>
      <c r="P92" s="153" t="s">
        <v>95</v>
      </c>
      <c r="Q92" s="3"/>
      <c r="R92" s="2"/>
      <c r="S92" s="2"/>
      <c r="T92" s="2"/>
      <c r="U92" s="2"/>
      <c r="V92" s="2"/>
      <c r="W92" s="2"/>
      <c r="X92" s="2"/>
      <c r="Y92" s="2"/>
      <c r="Z92" s="2"/>
    </row>
    <row r="93" ht="28.5" customHeight="1">
      <c r="A93" s="2"/>
      <c r="B93" s="3"/>
      <c r="C93" s="3"/>
      <c r="D93" s="79">
        <f>set!AJ91</f>
        <v>3</v>
      </c>
      <c r="E93" s="129">
        <f>out!AJ91</f>
        <v>3.333333333</v>
      </c>
      <c r="F93" s="129">
        <f>nov!AJ91</f>
        <v>3.333333333</v>
      </c>
      <c r="G93" s="129">
        <f>dez!AJ91</f>
        <v>3.333333333</v>
      </c>
      <c r="H93" s="129">
        <f>jan!AJ91</f>
        <v>5</v>
      </c>
      <c r="I93" s="129" t="str">
        <f>fev!AJ91</f>
        <v>#DIV/0!</v>
      </c>
      <c r="J93" s="129" t="str">
        <f>mar!AJ91</f>
        <v>#DIV/0!</v>
      </c>
      <c r="K93" s="129">
        <f>abr!AJ91</f>
        <v>3</v>
      </c>
      <c r="L93" s="129">
        <f>mai!AJ91</f>
        <v>3.333333333</v>
      </c>
      <c r="M93" s="129">
        <f>jun!AJ91</f>
        <v>3.5</v>
      </c>
      <c r="N93" s="196" t="str">
        <f>jul!AJ91</f>
        <v>#DIV/0!</v>
      </c>
      <c r="O93" s="183">
        <f t="shared" si="4"/>
        <v>3.6</v>
      </c>
      <c r="P93" s="168" t="s">
        <v>96</v>
      </c>
      <c r="Q93" s="169"/>
      <c r="R93" s="2"/>
      <c r="S93" s="2"/>
      <c r="T93" s="2"/>
      <c r="U93" s="2"/>
      <c r="V93" s="2"/>
      <c r="W93" s="2"/>
      <c r="X93" s="2"/>
      <c r="Y93" s="2"/>
      <c r="Z93" s="2"/>
    </row>
    <row r="94" ht="28.5" customHeight="1">
      <c r="A94" s="2"/>
      <c r="B94" s="3"/>
      <c r="C94" s="3"/>
      <c r="D94" s="79">
        <f>set!AJ92</f>
        <v>3</v>
      </c>
      <c r="E94" s="129">
        <f>out!AJ92</f>
        <v>3.333333333</v>
      </c>
      <c r="F94" s="129">
        <f>nov!AJ92</f>
        <v>3.333333333</v>
      </c>
      <c r="G94" s="129">
        <f>dez!AJ92</f>
        <v>3.333333333</v>
      </c>
      <c r="H94" s="129">
        <f>jan!AJ92</f>
        <v>5</v>
      </c>
      <c r="I94" s="129" t="str">
        <f>fev!AJ92</f>
        <v>#DIV/0!</v>
      </c>
      <c r="J94" s="129" t="str">
        <f>mar!AJ92</f>
        <v>#DIV/0!</v>
      </c>
      <c r="K94" s="129">
        <f>abr!AJ92</f>
        <v>3</v>
      </c>
      <c r="L94" s="129">
        <f>mai!AJ92</f>
        <v>3.333333333</v>
      </c>
      <c r="M94" s="129">
        <f>jun!AJ92</f>
        <v>3.5</v>
      </c>
      <c r="N94" s="196" t="str">
        <f>jul!AJ92</f>
        <v>#DIV/0!</v>
      </c>
      <c r="O94" s="183">
        <f t="shared" si="4"/>
        <v>3.6</v>
      </c>
      <c r="P94" s="168" t="s">
        <v>97</v>
      </c>
      <c r="Q94" s="55"/>
      <c r="R94" s="2"/>
      <c r="S94" s="2"/>
      <c r="T94" s="2"/>
      <c r="U94" s="2"/>
      <c r="V94" s="2"/>
      <c r="W94" s="2"/>
      <c r="X94" s="2"/>
      <c r="Y94" s="2"/>
      <c r="Z94" s="2"/>
    </row>
    <row r="95" ht="28.5" customHeight="1">
      <c r="A95" s="2"/>
      <c r="B95" s="3"/>
      <c r="C95" s="3"/>
      <c r="D95" s="93">
        <f>set!AJ93</f>
        <v>3.6</v>
      </c>
      <c r="E95" s="132">
        <f>out!AJ93</f>
        <v>3.82</v>
      </c>
      <c r="F95" s="132">
        <f>nov!AJ93</f>
        <v>2.925</v>
      </c>
      <c r="G95" s="132">
        <f>dez!AJ93</f>
        <v>1.75</v>
      </c>
      <c r="H95" s="132">
        <f>jan!AJ93</f>
        <v>5.85</v>
      </c>
      <c r="I95" s="132" t="str">
        <f>fev!AJ93</f>
        <v>#DIV/0!</v>
      </c>
      <c r="J95" s="132" t="str">
        <f>mar!AJ93</f>
        <v>#DIV/0!</v>
      </c>
      <c r="K95" s="132">
        <f>abr!AJ93</f>
        <v>3.625</v>
      </c>
      <c r="L95" s="132">
        <f>mai!AJ93</f>
        <v>3.75</v>
      </c>
      <c r="M95" s="132">
        <f>jun!AJ93</f>
        <v>3.725</v>
      </c>
      <c r="N95" s="202" t="str">
        <f>jul!AJ93</f>
        <v>#DIV/0!</v>
      </c>
      <c r="O95" s="185">
        <f t="shared" si="4"/>
        <v>3.589</v>
      </c>
      <c r="P95" s="170" t="s">
        <v>98</v>
      </c>
      <c r="Q95" s="3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 t="s">
        <v>160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3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3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3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3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3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3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3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3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3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3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3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3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3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3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3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3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3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3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3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3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3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3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3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3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3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3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3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3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3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3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3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3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3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3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3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3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3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3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3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3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3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3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3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3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3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3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3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3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3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3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5">
    <mergeCell ref="D4:Q4"/>
    <mergeCell ref="D5:L5"/>
    <mergeCell ref="M5:N5"/>
    <mergeCell ref="O5:P5"/>
    <mergeCell ref="D6:L6"/>
    <mergeCell ref="M6:N6"/>
    <mergeCell ref="D7:O7"/>
    <mergeCell ref="Q33:Q35"/>
    <mergeCell ref="Q36:Q52"/>
    <mergeCell ref="P53:Q53"/>
    <mergeCell ref="D57:O57"/>
    <mergeCell ref="Q59:Q62"/>
    <mergeCell ref="Q63:Q68"/>
    <mergeCell ref="Q69:Q71"/>
    <mergeCell ref="Q72:Q88"/>
    <mergeCell ref="Q89:Q90"/>
    <mergeCell ref="P91:Q91"/>
    <mergeCell ref="Q93:Q94"/>
    <mergeCell ref="O6:P6"/>
    <mergeCell ref="Q9:Q13"/>
    <mergeCell ref="Q14:Q15"/>
    <mergeCell ref="Q16:Q21"/>
    <mergeCell ref="P22:Q22"/>
    <mergeCell ref="Q23:Q25"/>
    <mergeCell ref="Q26:Q32"/>
  </mergeCells>
  <printOptions/>
  <pageMargins bottom="0.75" footer="0.0" header="0.0" left="0.25" right="0.25" top="0.75"/>
  <pageSetup paperSize="9"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5.57"/>
    <col customWidth="1" min="3" max="4" width="8.71"/>
    <col customWidth="1" min="5" max="5" width="8.43"/>
    <col customWidth="1" min="6" max="6" width="16.57"/>
    <col customWidth="1" min="7" max="10" width="8.71"/>
    <col customWidth="1" min="11" max="11" width="12.43"/>
    <col customWidth="1" min="12" max="26" width="8.71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161</v>
      </c>
      <c r="E4" s="111"/>
      <c r="F4" s="111"/>
      <c r="G4" s="111"/>
      <c r="H4" s="111"/>
      <c r="I4" s="111"/>
      <c r="J4" s="111"/>
      <c r="K4" s="11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45.0" customHeight="1">
      <c r="A5" s="2"/>
      <c r="B5" s="3"/>
      <c r="C5" s="2"/>
      <c r="D5" s="203" t="s">
        <v>1</v>
      </c>
      <c r="E5" s="9"/>
      <c r="F5" s="10"/>
      <c r="G5" s="204" t="s">
        <v>2</v>
      </c>
      <c r="H5" s="10"/>
      <c r="I5" s="205" t="s">
        <v>3</v>
      </c>
      <c r="J5" s="10"/>
      <c r="K5" s="206" t="s">
        <v>71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15" t="str">
        <f>set!A7</f>
        <v>Escolas de Vagos GEPE 118971 UO 161070</v>
      </c>
      <c r="E6" s="116"/>
      <c r="F6" s="117"/>
      <c r="G6" s="118">
        <f>set!L7</f>
        <v>118971</v>
      </c>
      <c r="H6" s="117"/>
      <c r="I6" s="118" t="str">
        <f>set!O7</f>
        <v>CLDE Aveiro</v>
      </c>
      <c r="J6" s="117"/>
      <c r="K6" s="11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207" t="s">
        <v>161</v>
      </c>
      <c r="E7" s="176"/>
      <c r="F7" s="176"/>
      <c r="G7" s="176"/>
      <c r="H7" s="176"/>
      <c r="I7" s="176"/>
      <c r="J7" s="176"/>
      <c r="K7" s="10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5.5" customHeight="1">
      <c r="D8" s="208" t="s">
        <v>162</v>
      </c>
      <c r="E8" s="5"/>
      <c r="F8" s="64"/>
      <c r="G8" s="209"/>
      <c r="H8" s="210"/>
      <c r="I8" s="210"/>
      <c r="J8" s="210"/>
      <c r="K8" s="211"/>
    </row>
    <row r="9" ht="38.25" customHeight="1">
      <c r="D9" s="212" t="s">
        <v>163</v>
      </c>
      <c r="E9" s="9"/>
      <c r="F9" s="10"/>
      <c r="G9" s="213"/>
      <c r="H9" s="9"/>
      <c r="I9" s="9"/>
      <c r="J9" s="9"/>
      <c r="K9" s="214"/>
    </row>
    <row r="10" ht="15.0" customHeight="1">
      <c r="D10" s="215" t="s">
        <v>164</v>
      </c>
      <c r="E10" s="216"/>
      <c r="F10" s="217"/>
      <c r="G10" s="213"/>
      <c r="H10" s="9"/>
      <c r="I10" s="9"/>
      <c r="J10" s="9"/>
      <c r="K10" s="214"/>
    </row>
    <row r="11">
      <c r="D11" s="218"/>
      <c r="F11" s="219"/>
      <c r="G11" s="213"/>
      <c r="H11" s="9"/>
      <c r="I11" s="9"/>
      <c r="J11" s="9"/>
      <c r="K11" s="214"/>
    </row>
    <row r="12">
      <c r="D12" s="218"/>
      <c r="F12" s="219"/>
      <c r="G12" s="213"/>
      <c r="H12" s="9"/>
      <c r="I12" s="9"/>
      <c r="J12" s="9"/>
      <c r="K12" s="214"/>
    </row>
    <row r="13">
      <c r="D13" s="220"/>
      <c r="E13" s="210"/>
      <c r="F13" s="221"/>
      <c r="G13" s="213"/>
      <c r="H13" s="9"/>
      <c r="I13" s="9"/>
      <c r="J13" s="9"/>
      <c r="K13" s="214"/>
    </row>
    <row r="14" ht="25.5" customHeight="1">
      <c r="D14" s="212" t="s">
        <v>165</v>
      </c>
      <c r="E14" s="9"/>
      <c r="F14" s="10"/>
      <c r="G14" s="213"/>
      <c r="H14" s="9"/>
      <c r="I14" s="9"/>
      <c r="J14" s="9"/>
      <c r="K14" s="214"/>
    </row>
    <row r="15">
      <c r="D15" s="212" t="s">
        <v>166</v>
      </c>
      <c r="E15" s="9"/>
      <c r="F15" s="10"/>
      <c r="G15" s="213"/>
      <c r="H15" s="9"/>
      <c r="I15" s="9"/>
      <c r="J15" s="9"/>
      <c r="K15" s="214"/>
    </row>
    <row r="16" ht="15.0" customHeight="1">
      <c r="D16" s="215" t="s">
        <v>167</v>
      </c>
      <c r="E16" s="217"/>
      <c r="F16" s="222" t="s">
        <v>168</v>
      </c>
      <c r="G16" s="213"/>
      <c r="H16" s="9"/>
      <c r="I16" s="9"/>
      <c r="J16" s="9"/>
      <c r="K16" s="214"/>
    </row>
    <row r="17" ht="15.0" customHeight="1">
      <c r="D17" s="220"/>
      <c r="E17" s="221"/>
      <c r="F17" s="222" t="s">
        <v>169</v>
      </c>
      <c r="G17" s="213"/>
      <c r="H17" s="9"/>
      <c r="I17" s="9"/>
      <c r="J17" s="9"/>
      <c r="K17" s="214"/>
    </row>
    <row r="18">
      <c r="D18" s="212" t="s">
        <v>170</v>
      </c>
      <c r="E18" s="9"/>
      <c r="F18" s="10"/>
      <c r="G18" s="213">
        <f>SUM(G16:K17)</f>
        <v>0</v>
      </c>
      <c r="H18" s="9"/>
      <c r="I18" s="9"/>
      <c r="J18" s="9"/>
      <c r="K18" s="214"/>
    </row>
    <row r="19" ht="15.0" customHeight="1">
      <c r="D19" s="215" t="s">
        <v>171</v>
      </c>
      <c r="E19" s="217"/>
      <c r="F19" s="223">
        <v>260.0</v>
      </c>
      <c r="G19" s="213"/>
      <c r="H19" s="9"/>
      <c r="I19" s="9"/>
      <c r="J19" s="9"/>
      <c r="K19" s="214"/>
    </row>
    <row r="20">
      <c r="D20" s="218"/>
      <c r="E20" s="219"/>
      <c r="F20" s="223">
        <v>620.0</v>
      </c>
      <c r="G20" s="213"/>
      <c r="H20" s="9"/>
      <c r="I20" s="9"/>
      <c r="J20" s="9"/>
      <c r="K20" s="214"/>
    </row>
    <row r="21" ht="15.0" customHeight="1">
      <c r="D21" s="218"/>
      <c r="E21" s="219"/>
      <c r="F21" s="224" t="s">
        <v>172</v>
      </c>
      <c r="G21" s="225"/>
      <c r="H21" s="213"/>
      <c r="I21" s="9"/>
      <c r="J21" s="9"/>
      <c r="K21" s="214"/>
    </row>
    <row r="22" ht="15.75" customHeight="1">
      <c r="D22" s="218"/>
      <c r="E22" s="219"/>
      <c r="F22" s="226"/>
      <c r="G22" s="225"/>
      <c r="H22" s="213"/>
      <c r="I22" s="9"/>
      <c r="J22" s="9"/>
      <c r="K22" s="214"/>
    </row>
    <row r="23" ht="15.75" customHeight="1">
      <c r="D23" s="218"/>
      <c r="E23" s="219"/>
      <c r="F23" s="226"/>
      <c r="G23" s="225"/>
      <c r="H23" s="213"/>
      <c r="I23" s="9"/>
      <c r="J23" s="9"/>
      <c r="K23" s="214"/>
    </row>
    <row r="24" ht="15.75" customHeight="1">
      <c r="D24" s="227"/>
      <c r="E24" s="228"/>
      <c r="F24" s="229"/>
      <c r="G24" s="230"/>
      <c r="H24" s="231"/>
      <c r="I24" s="116"/>
      <c r="J24" s="116"/>
      <c r="K24" s="232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D4:K4"/>
    <mergeCell ref="D5:F5"/>
    <mergeCell ref="G5:H5"/>
    <mergeCell ref="I5:J5"/>
    <mergeCell ref="G6:H6"/>
    <mergeCell ref="I6:J6"/>
    <mergeCell ref="D7:K7"/>
    <mergeCell ref="G8:K8"/>
    <mergeCell ref="G9:K9"/>
    <mergeCell ref="G10:K10"/>
    <mergeCell ref="G11:K11"/>
    <mergeCell ref="G12:K12"/>
    <mergeCell ref="G13:K13"/>
    <mergeCell ref="G14:K14"/>
    <mergeCell ref="D16:E17"/>
    <mergeCell ref="D19:E24"/>
    <mergeCell ref="F21:F24"/>
    <mergeCell ref="D6:F6"/>
    <mergeCell ref="D8:F8"/>
    <mergeCell ref="D9:F9"/>
    <mergeCell ref="D10:F13"/>
    <mergeCell ref="D14:F14"/>
    <mergeCell ref="D15:F15"/>
    <mergeCell ref="D18:F18"/>
    <mergeCell ref="H22:K22"/>
    <mergeCell ref="H23:K23"/>
    <mergeCell ref="H24:K24"/>
    <mergeCell ref="G15:K15"/>
    <mergeCell ref="G16:K16"/>
    <mergeCell ref="G17:K17"/>
    <mergeCell ref="G18:K18"/>
    <mergeCell ref="G19:K19"/>
    <mergeCell ref="G20:K20"/>
    <mergeCell ref="H21:K21"/>
  </mergeCells>
  <dataValidations>
    <dataValidation type="list" allowBlank="1" showErrorMessage="1" sqref="K6">
      <formula1>dados_1!$E$3:$E$19</formula1>
    </dataValidation>
    <dataValidation type="list" allowBlank="1" showErrorMessage="1" sqref="G15">
      <formula1>dados_1!$E$21:$E$23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5.57"/>
    <col customWidth="1" min="3" max="4" width="8.71"/>
    <col customWidth="1" min="5" max="5" width="8.43"/>
    <col customWidth="1" min="6" max="6" width="16.57"/>
    <col customWidth="1" min="7" max="10" width="8.71"/>
    <col customWidth="1" min="11" max="11" width="12.43"/>
    <col customWidth="1" min="12" max="26" width="8.71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161</v>
      </c>
      <c r="E4" s="111"/>
      <c r="F4" s="111"/>
      <c r="G4" s="111"/>
      <c r="H4" s="111"/>
      <c r="I4" s="111"/>
      <c r="J4" s="111"/>
      <c r="K4" s="11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45.0" customHeight="1">
      <c r="A5" s="2"/>
      <c r="B5" s="3"/>
      <c r="C5" s="2"/>
      <c r="D5" s="203" t="s">
        <v>1</v>
      </c>
      <c r="E5" s="9"/>
      <c r="F5" s="10"/>
      <c r="G5" s="204" t="s">
        <v>2</v>
      </c>
      <c r="H5" s="10"/>
      <c r="I5" s="205" t="s">
        <v>3</v>
      </c>
      <c r="J5" s="10"/>
      <c r="K5" s="206" t="s">
        <v>71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15" t="str">
        <f>set!A7</f>
        <v>Escolas de Vagos GEPE 118971 UO 161070</v>
      </c>
      <c r="E6" s="116"/>
      <c r="F6" s="117"/>
      <c r="G6" s="118">
        <f>set!L7</f>
        <v>118971</v>
      </c>
      <c r="H6" s="117"/>
      <c r="I6" s="118" t="str">
        <f>set!O7</f>
        <v>CLDE Aveiro</v>
      </c>
      <c r="J6" s="117"/>
      <c r="K6" s="11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207" t="s">
        <v>161</v>
      </c>
      <c r="E7" s="176"/>
      <c r="F7" s="176"/>
      <c r="G7" s="176"/>
      <c r="H7" s="176"/>
      <c r="I7" s="176"/>
      <c r="J7" s="176"/>
      <c r="K7" s="10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5.5" customHeight="1">
      <c r="D8" s="208" t="s">
        <v>162</v>
      </c>
      <c r="E8" s="5"/>
      <c r="F8" s="64"/>
      <c r="G8" s="209"/>
      <c r="H8" s="210"/>
      <c r="I8" s="210"/>
      <c r="J8" s="210"/>
      <c r="K8" s="211"/>
    </row>
    <row r="9" ht="38.25" customHeight="1">
      <c r="D9" s="212" t="s">
        <v>163</v>
      </c>
      <c r="E9" s="9"/>
      <c r="F9" s="10"/>
      <c r="G9" s="213"/>
      <c r="H9" s="9"/>
      <c r="I9" s="9"/>
      <c r="J9" s="9"/>
      <c r="K9" s="214"/>
    </row>
    <row r="10" ht="15.0" customHeight="1">
      <c r="D10" s="215" t="s">
        <v>164</v>
      </c>
      <c r="E10" s="216"/>
      <c r="F10" s="217"/>
      <c r="G10" s="213"/>
      <c r="H10" s="9"/>
      <c r="I10" s="9"/>
      <c r="J10" s="9"/>
      <c r="K10" s="214"/>
    </row>
    <row r="11">
      <c r="D11" s="218"/>
      <c r="F11" s="219"/>
      <c r="G11" s="213"/>
      <c r="H11" s="9"/>
      <c r="I11" s="9"/>
      <c r="J11" s="9"/>
      <c r="K11" s="214"/>
    </row>
    <row r="12">
      <c r="D12" s="218"/>
      <c r="F12" s="219"/>
      <c r="G12" s="213"/>
      <c r="H12" s="9"/>
      <c r="I12" s="9"/>
      <c r="J12" s="9"/>
      <c r="K12" s="214"/>
    </row>
    <row r="13">
      <c r="D13" s="220"/>
      <c r="E13" s="210"/>
      <c r="F13" s="221"/>
      <c r="G13" s="213"/>
      <c r="H13" s="9"/>
      <c r="I13" s="9"/>
      <c r="J13" s="9"/>
      <c r="K13" s="214"/>
    </row>
    <row r="14" ht="25.5" customHeight="1">
      <c r="D14" s="212" t="s">
        <v>165</v>
      </c>
      <c r="E14" s="9"/>
      <c r="F14" s="10"/>
      <c r="G14" s="213"/>
      <c r="H14" s="9"/>
      <c r="I14" s="9"/>
      <c r="J14" s="9"/>
      <c r="K14" s="214"/>
    </row>
    <row r="15">
      <c r="D15" s="212" t="s">
        <v>166</v>
      </c>
      <c r="E15" s="9"/>
      <c r="F15" s="10"/>
      <c r="G15" s="213"/>
      <c r="H15" s="9"/>
      <c r="I15" s="9"/>
      <c r="J15" s="9"/>
      <c r="K15" s="214"/>
    </row>
    <row r="16" ht="15.0" customHeight="1">
      <c r="D16" s="215" t="s">
        <v>167</v>
      </c>
      <c r="E16" s="217"/>
      <c r="F16" s="222" t="s">
        <v>168</v>
      </c>
      <c r="G16" s="213"/>
      <c r="H16" s="9"/>
      <c r="I16" s="9"/>
      <c r="J16" s="9"/>
      <c r="K16" s="214"/>
    </row>
    <row r="17" ht="15.0" customHeight="1">
      <c r="D17" s="220"/>
      <c r="E17" s="221"/>
      <c r="F17" s="222" t="s">
        <v>169</v>
      </c>
      <c r="G17" s="213"/>
      <c r="H17" s="9"/>
      <c r="I17" s="9"/>
      <c r="J17" s="9"/>
      <c r="K17" s="214"/>
    </row>
    <row r="18">
      <c r="D18" s="212" t="s">
        <v>170</v>
      </c>
      <c r="E18" s="9"/>
      <c r="F18" s="10"/>
      <c r="G18" s="213">
        <f>SUM(G16:K17)</f>
        <v>0</v>
      </c>
      <c r="H18" s="9"/>
      <c r="I18" s="9"/>
      <c r="J18" s="9"/>
      <c r="K18" s="214"/>
    </row>
    <row r="19" ht="15.0" customHeight="1">
      <c r="D19" s="215" t="s">
        <v>171</v>
      </c>
      <c r="E19" s="217"/>
      <c r="F19" s="223">
        <v>260.0</v>
      </c>
      <c r="G19" s="213"/>
      <c r="H19" s="9"/>
      <c r="I19" s="9"/>
      <c r="J19" s="9"/>
      <c r="K19" s="214"/>
    </row>
    <row r="20">
      <c r="D20" s="218"/>
      <c r="E20" s="219"/>
      <c r="F20" s="223">
        <v>620.0</v>
      </c>
      <c r="G20" s="213"/>
      <c r="H20" s="9"/>
      <c r="I20" s="9"/>
      <c r="J20" s="9"/>
      <c r="K20" s="214"/>
    </row>
    <row r="21" ht="15.0" customHeight="1">
      <c r="D21" s="218"/>
      <c r="E21" s="219"/>
      <c r="F21" s="224" t="s">
        <v>172</v>
      </c>
      <c r="G21" s="225"/>
      <c r="H21" s="213"/>
      <c r="I21" s="9"/>
      <c r="J21" s="9"/>
      <c r="K21" s="214"/>
    </row>
    <row r="22" ht="15.75" customHeight="1">
      <c r="D22" s="218"/>
      <c r="E22" s="219"/>
      <c r="F22" s="226"/>
      <c r="G22" s="225"/>
      <c r="H22" s="213"/>
      <c r="I22" s="9"/>
      <c r="J22" s="9"/>
      <c r="K22" s="214"/>
    </row>
    <row r="23" ht="15.75" customHeight="1">
      <c r="D23" s="218"/>
      <c r="E23" s="219"/>
      <c r="F23" s="226"/>
      <c r="G23" s="225"/>
      <c r="H23" s="213"/>
      <c r="I23" s="9"/>
      <c r="J23" s="9"/>
      <c r="K23" s="214"/>
    </row>
    <row r="24" ht="15.75" customHeight="1">
      <c r="D24" s="227"/>
      <c r="E24" s="228"/>
      <c r="F24" s="229"/>
      <c r="G24" s="230"/>
      <c r="H24" s="231"/>
      <c r="I24" s="116"/>
      <c r="J24" s="116"/>
      <c r="K24" s="232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D4:K4"/>
    <mergeCell ref="D5:F5"/>
    <mergeCell ref="G5:H5"/>
    <mergeCell ref="I5:J5"/>
    <mergeCell ref="G6:H6"/>
    <mergeCell ref="I6:J6"/>
    <mergeCell ref="D7:K7"/>
    <mergeCell ref="G8:K8"/>
    <mergeCell ref="G9:K9"/>
    <mergeCell ref="G10:K10"/>
    <mergeCell ref="G11:K11"/>
    <mergeCell ref="G12:K12"/>
    <mergeCell ref="G13:K13"/>
    <mergeCell ref="G14:K14"/>
    <mergeCell ref="D16:E17"/>
    <mergeCell ref="D19:E24"/>
    <mergeCell ref="F21:F24"/>
    <mergeCell ref="D6:F6"/>
    <mergeCell ref="D8:F8"/>
    <mergeCell ref="D9:F9"/>
    <mergeCell ref="D10:F13"/>
    <mergeCell ref="D14:F14"/>
    <mergeCell ref="D15:F15"/>
    <mergeCell ref="D18:F18"/>
    <mergeCell ref="H22:K22"/>
    <mergeCell ref="H23:K23"/>
    <mergeCell ref="H24:K24"/>
    <mergeCell ref="G15:K15"/>
    <mergeCell ref="G16:K16"/>
    <mergeCell ref="G17:K17"/>
    <mergeCell ref="G18:K18"/>
    <mergeCell ref="G19:K19"/>
    <mergeCell ref="G20:K20"/>
    <mergeCell ref="H21:K21"/>
  </mergeCells>
  <dataValidations>
    <dataValidation type="list" allowBlank="1" showErrorMessage="1" sqref="K6">
      <formula1>dados_1!$E$3:$E$19</formula1>
    </dataValidation>
    <dataValidation type="list" allowBlank="1" showErrorMessage="1" sqref="G15">
      <formula1>dados_1!$E$21:$E$23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5.57"/>
    <col customWidth="1" min="3" max="4" width="8.71"/>
    <col customWidth="1" min="5" max="5" width="8.43"/>
    <col customWidth="1" min="6" max="6" width="16.57"/>
    <col customWidth="1" min="7" max="10" width="8.71"/>
    <col customWidth="1" min="11" max="11" width="12.43"/>
    <col customWidth="1" min="12" max="26" width="8.71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161</v>
      </c>
      <c r="E4" s="111"/>
      <c r="F4" s="111"/>
      <c r="G4" s="111"/>
      <c r="H4" s="111"/>
      <c r="I4" s="111"/>
      <c r="J4" s="111"/>
      <c r="K4" s="11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45.0" customHeight="1">
      <c r="A5" s="2"/>
      <c r="B5" s="3"/>
      <c r="C5" s="2"/>
      <c r="D5" s="203" t="s">
        <v>1</v>
      </c>
      <c r="E5" s="9"/>
      <c r="F5" s="10"/>
      <c r="G5" s="204" t="s">
        <v>2</v>
      </c>
      <c r="H5" s="10"/>
      <c r="I5" s="205" t="s">
        <v>3</v>
      </c>
      <c r="J5" s="10"/>
      <c r="K5" s="206" t="s">
        <v>71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15" t="str">
        <f>set!A7</f>
        <v>Escolas de Vagos GEPE 118971 UO 161070</v>
      </c>
      <c r="E6" s="116"/>
      <c r="F6" s="117"/>
      <c r="G6" s="118">
        <f>set!L7</f>
        <v>118971</v>
      </c>
      <c r="H6" s="117"/>
      <c r="I6" s="118" t="str">
        <f>set!O7</f>
        <v>CLDE Aveiro</v>
      </c>
      <c r="J6" s="117"/>
      <c r="K6" s="11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207" t="s">
        <v>161</v>
      </c>
      <c r="E7" s="176"/>
      <c r="F7" s="176"/>
      <c r="G7" s="176"/>
      <c r="H7" s="176"/>
      <c r="I7" s="176"/>
      <c r="J7" s="176"/>
      <c r="K7" s="10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5.5" customHeight="1">
      <c r="D8" s="208" t="s">
        <v>162</v>
      </c>
      <c r="E8" s="5"/>
      <c r="F8" s="64"/>
      <c r="G8" s="209"/>
      <c r="H8" s="210"/>
      <c r="I8" s="210"/>
      <c r="J8" s="210"/>
      <c r="K8" s="211"/>
    </row>
    <row r="9" ht="38.25" customHeight="1">
      <c r="D9" s="212" t="s">
        <v>163</v>
      </c>
      <c r="E9" s="9"/>
      <c r="F9" s="10"/>
      <c r="G9" s="213"/>
      <c r="H9" s="9"/>
      <c r="I9" s="9"/>
      <c r="J9" s="9"/>
      <c r="K9" s="214"/>
    </row>
    <row r="10" ht="15.0" customHeight="1">
      <c r="D10" s="215" t="s">
        <v>164</v>
      </c>
      <c r="E10" s="216"/>
      <c r="F10" s="217"/>
      <c r="G10" s="213"/>
      <c r="H10" s="9"/>
      <c r="I10" s="9"/>
      <c r="J10" s="9"/>
      <c r="K10" s="214"/>
    </row>
    <row r="11">
      <c r="D11" s="218"/>
      <c r="F11" s="219"/>
      <c r="G11" s="213"/>
      <c r="H11" s="9"/>
      <c r="I11" s="9"/>
      <c r="J11" s="9"/>
      <c r="K11" s="214"/>
    </row>
    <row r="12">
      <c r="D12" s="218"/>
      <c r="F12" s="219"/>
      <c r="G12" s="213"/>
      <c r="H12" s="9"/>
      <c r="I12" s="9"/>
      <c r="J12" s="9"/>
      <c r="K12" s="214"/>
    </row>
    <row r="13">
      <c r="D13" s="220"/>
      <c r="E13" s="210"/>
      <c r="F13" s="221"/>
      <c r="G13" s="213"/>
      <c r="H13" s="9"/>
      <c r="I13" s="9"/>
      <c r="J13" s="9"/>
      <c r="K13" s="214"/>
    </row>
    <row r="14" ht="25.5" customHeight="1">
      <c r="D14" s="212" t="s">
        <v>165</v>
      </c>
      <c r="E14" s="9"/>
      <c r="F14" s="10"/>
      <c r="G14" s="213"/>
      <c r="H14" s="9"/>
      <c r="I14" s="9"/>
      <c r="J14" s="9"/>
      <c r="K14" s="214"/>
    </row>
    <row r="15">
      <c r="D15" s="212" t="s">
        <v>166</v>
      </c>
      <c r="E15" s="9"/>
      <c r="F15" s="10"/>
      <c r="G15" s="213"/>
      <c r="H15" s="9"/>
      <c r="I15" s="9"/>
      <c r="J15" s="9"/>
      <c r="K15" s="214"/>
    </row>
    <row r="16" ht="15.0" customHeight="1">
      <c r="D16" s="215" t="s">
        <v>167</v>
      </c>
      <c r="E16" s="217"/>
      <c r="F16" s="222" t="s">
        <v>168</v>
      </c>
      <c r="G16" s="213"/>
      <c r="H16" s="9"/>
      <c r="I16" s="9"/>
      <c r="J16" s="9"/>
      <c r="K16" s="214"/>
    </row>
    <row r="17" ht="15.0" customHeight="1">
      <c r="D17" s="220"/>
      <c r="E17" s="221"/>
      <c r="F17" s="222" t="s">
        <v>169</v>
      </c>
      <c r="G17" s="213"/>
      <c r="H17" s="9"/>
      <c r="I17" s="9"/>
      <c r="J17" s="9"/>
      <c r="K17" s="214"/>
    </row>
    <row r="18">
      <c r="D18" s="212" t="s">
        <v>170</v>
      </c>
      <c r="E18" s="9"/>
      <c r="F18" s="10"/>
      <c r="G18" s="213">
        <f>SUM(G16:K17)</f>
        <v>0</v>
      </c>
      <c r="H18" s="9"/>
      <c r="I18" s="9"/>
      <c r="J18" s="9"/>
      <c r="K18" s="214"/>
    </row>
    <row r="19" ht="15.0" customHeight="1">
      <c r="D19" s="215" t="s">
        <v>171</v>
      </c>
      <c r="E19" s="217"/>
      <c r="F19" s="223">
        <v>260.0</v>
      </c>
      <c r="G19" s="213"/>
      <c r="H19" s="9"/>
      <c r="I19" s="9"/>
      <c r="J19" s="9"/>
      <c r="K19" s="214"/>
    </row>
    <row r="20">
      <c r="D20" s="218"/>
      <c r="E20" s="219"/>
      <c r="F20" s="223">
        <v>620.0</v>
      </c>
      <c r="G20" s="213"/>
      <c r="H20" s="9"/>
      <c r="I20" s="9"/>
      <c r="J20" s="9"/>
      <c r="K20" s="214"/>
    </row>
    <row r="21" ht="15.0" customHeight="1">
      <c r="D21" s="218"/>
      <c r="E21" s="219"/>
      <c r="F21" s="224" t="s">
        <v>172</v>
      </c>
      <c r="G21" s="225"/>
      <c r="H21" s="213"/>
      <c r="I21" s="9"/>
      <c r="J21" s="9"/>
      <c r="K21" s="214"/>
    </row>
    <row r="22" ht="15.75" customHeight="1">
      <c r="D22" s="218"/>
      <c r="E22" s="219"/>
      <c r="F22" s="226"/>
      <c r="G22" s="225"/>
      <c r="H22" s="213"/>
      <c r="I22" s="9"/>
      <c r="J22" s="9"/>
      <c r="K22" s="214"/>
    </row>
    <row r="23" ht="15.75" customHeight="1">
      <c r="D23" s="218"/>
      <c r="E23" s="219"/>
      <c r="F23" s="226"/>
      <c r="G23" s="225"/>
      <c r="H23" s="213"/>
      <c r="I23" s="9"/>
      <c r="J23" s="9"/>
      <c r="K23" s="214"/>
    </row>
    <row r="24" ht="15.75" customHeight="1">
      <c r="D24" s="227"/>
      <c r="E24" s="228"/>
      <c r="F24" s="229"/>
      <c r="G24" s="230"/>
      <c r="H24" s="231"/>
      <c r="I24" s="116"/>
      <c r="J24" s="116"/>
      <c r="K24" s="232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D4:K4"/>
    <mergeCell ref="D5:F5"/>
    <mergeCell ref="G5:H5"/>
    <mergeCell ref="I5:J5"/>
    <mergeCell ref="G6:H6"/>
    <mergeCell ref="I6:J6"/>
    <mergeCell ref="D7:K7"/>
    <mergeCell ref="G8:K8"/>
    <mergeCell ref="G9:K9"/>
    <mergeCell ref="G10:K10"/>
    <mergeCell ref="G11:K11"/>
    <mergeCell ref="G12:K12"/>
    <mergeCell ref="G13:K13"/>
    <mergeCell ref="G14:K14"/>
    <mergeCell ref="D16:E17"/>
    <mergeCell ref="D19:E24"/>
    <mergeCell ref="F21:F24"/>
    <mergeCell ref="D6:F6"/>
    <mergeCell ref="D8:F8"/>
    <mergeCell ref="D9:F9"/>
    <mergeCell ref="D10:F13"/>
    <mergeCell ref="D14:F14"/>
    <mergeCell ref="D15:F15"/>
    <mergeCell ref="D18:F18"/>
    <mergeCell ref="H22:K22"/>
    <mergeCell ref="H23:K23"/>
    <mergeCell ref="H24:K24"/>
    <mergeCell ref="G15:K15"/>
    <mergeCell ref="G16:K16"/>
    <mergeCell ref="G17:K17"/>
    <mergeCell ref="G18:K18"/>
    <mergeCell ref="G19:K19"/>
    <mergeCell ref="G20:K20"/>
    <mergeCell ref="H21:K21"/>
  </mergeCells>
  <dataValidations>
    <dataValidation type="list" allowBlank="1" showErrorMessage="1" sqref="K6">
      <formula1>dados_1!$E$3:$E$19</formula1>
    </dataValidation>
    <dataValidation type="list" allowBlank="1" showErrorMessage="1" sqref="G15">
      <formula1>dados_1!$E$21:$E$23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17.0"/>
    <col customWidth="1" min="3" max="3" width="43.43"/>
    <col customWidth="1" min="4" max="4" width="8.71"/>
    <col customWidth="1" min="5" max="5" width="26.29"/>
    <col customWidth="1" min="6" max="6" width="12.43"/>
    <col customWidth="1" min="7" max="7" width="8.71"/>
    <col customWidth="1" min="8" max="8" width="76.86"/>
    <col customWidth="1" min="9" max="9" width="2.29"/>
    <col customWidth="1" min="10" max="10" width="7.86"/>
    <col customWidth="1" min="11" max="11" width="6.86"/>
    <col customWidth="1" min="12" max="26" width="8.71"/>
  </cols>
  <sheetData>
    <row r="2">
      <c r="B2" s="29" t="s">
        <v>55</v>
      </c>
      <c r="C2" s="233" t="s">
        <v>25</v>
      </c>
      <c r="E2" s="234"/>
      <c r="F2" s="234"/>
      <c r="H2" s="235" t="s">
        <v>173</v>
      </c>
      <c r="I2" s="225"/>
      <c r="J2" s="236" t="s">
        <v>174</v>
      </c>
      <c r="K2" s="236" t="s">
        <v>175</v>
      </c>
    </row>
    <row r="3">
      <c r="B3" s="29" t="s">
        <v>102</v>
      </c>
      <c r="C3" s="226"/>
      <c r="E3" s="29" t="s">
        <v>70</v>
      </c>
      <c r="F3" s="233" t="s">
        <v>71</v>
      </c>
      <c r="H3" s="29" t="s">
        <v>176</v>
      </c>
      <c r="I3" s="237"/>
      <c r="J3" s="238">
        <v>303900.0</v>
      </c>
      <c r="K3" s="238">
        <v>150990.0</v>
      </c>
    </row>
    <row r="4">
      <c r="B4" s="29" t="s">
        <v>28</v>
      </c>
      <c r="C4" s="226"/>
      <c r="E4" s="29" t="s">
        <v>74</v>
      </c>
      <c r="F4" s="226"/>
      <c r="H4" s="29" t="s">
        <v>177</v>
      </c>
      <c r="I4" s="237"/>
      <c r="J4" s="238">
        <v>309979.0</v>
      </c>
      <c r="K4" s="238">
        <v>150320.0</v>
      </c>
    </row>
    <row r="5">
      <c r="B5" s="29" t="s">
        <v>101</v>
      </c>
      <c r="C5" s="226"/>
      <c r="E5" s="29" t="s">
        <v>76</v>
      </c>
      <c r="F5" s="226"/>
      <c r="H5" s="29" t="s">
        <v>178</v>
      </c>
      <c r="I5" s="237"/>
      <c r="J5" s="238">
        <v>313507.0</v>
      </c>
      <c r="K5" s="238">
        <v>151774.0</v>
      </c>
    </row>
    <row r="6">
      <c r="B6" s="239" t="s">
        <v>179</v>
      </c>
      <c r="C6" s="226"/>
      <c r="E6" s="29" t="s">
        <v>41</v>
      </c>
      <c r="F6" s="226"/>
      <c r="H6" s="29" t="s">
        <v>180</v>
      </c>
      <c r="I6" s="237"/>
      <c r="J6" s="238">
        <v>1302721.0</v>
      </c>
      <c r="K6" s="238">
        <v>150216.0</v>
      </c>
    </row>
    <row r="7">
      <c r="B7" s="29" t="s">
        <v>105</v>
      </c>
      <c r="C7" s="240"/>
      <c r="E7" s="29" t="s">
        <v>78</v>
      </c>
      <c r="F7" s="226"/>
      <c r="H7" s="29" t="s">
        <v>181</v>
      </c>
      <c r="I7" s="237"/>
      <c r="J7" s="238">
        <v>1304679.0</v>
      </c>
      <c r="K7" s="238">
        <v>151105.0</v>
      </c>
    </row>
    <row r="8">
      <c r="B8" s="2"/>
      <c r="E8" s="29" t="s">
        <v>79</v>
      </c>
      <c r="F8" s="226"/>
      <c r="H8" s="29" t="s">
        <v>182</v>
      </c>
      <c r="I8" s="237"/>
      <c r="J8" s="238">
        <v>1306608.0</v>
      </c>
      <c r="K8" s="238">
        <v>152020.0</v>
      </c>
    </row>
    <row r="9">
      <c r="B9" s="29" t="s">
        <v>31</v>
      </c>
      <c r="C9" s="241" t="s">
        <v>30</v>
      </c>
      <c r="E9" s="29" t="s">
        <v>80</v>
      </c>
      <c r="F9" s="226"/>
      <c r="H9" s="29" t="s">
        <v>183</v>
      </c>
      <c r="I9" s="237"/>
      <c r="J9" s="238">
        <v>1307248.0</v>
      </c>
      <c r="K9" s="238">
        <v>150745.0</v>
      </c>
    </row>
    <row r="10">
      <c r="B10" s="29" t="s">
        <v>60</v>
      </c>
      <c r="C10" s="226"/>
      <c r="E10" s="29" t="s">
        <v>81</v>
      </c>
      <c r="F10" s="226"/>
      <c r="H10" s="29" t="s">
        <v>184</v>
      </c>
      <c r="I10" s="237"/>
      <c r="J10" s="238">
        <v>1308100.0</v>
      </c>
      <c r="K10" s="238">
        <v>152122.0</v>
      </c>
    </row>
    <row r="11">
      <c r="B11" s="29" t="s">
        <v>105</v>
      </c>
      <c r="C11" s="240"/>
      <c r="E11" s="29" t="s">
        <v>82</v>
      </c>
      <c r="F11" s="226"/>
      <c r="H11" s="29" t="s">
        <v>185</v>
      </c>
      <c r="I11" s="237"/>
      <c r="J11" s="238">
        <v>1310500.0</v>
      </c>
      <c r="K11" s="238">
        <v>151543.0</v>
      </c>
    </row>
    <row r="12">
      <c r="B12" s="2"/>
      <c r="C12" s="2"/>
      <c r="E12" s="29" t="s">
        <v>83</v>
      </c>
      <c r="F12" s="226"/>
      <c r="H12" s="29" t="s">
        <v>186</v>
      </c>
      <c r="I12" s="237"/>
      <c r="J12" s="238">
        <v>1313003.0</v>
      </c>
      <c r="K12" s="238">
        <v>402680.0</v>
      </c>
    </row>
    <row r="13">
      <c r="B13" s="242" t="s">
        <v>147</v>
      </c>
      <c r="C13" s="243" t="s">
        <v>51</v>
      </c>
      <c r="E13" s="29" t="s">
        <v>84</v>
      </c>
      <c r="F13" s="226"/>
      <c r="H13" s="29" t="s">
        <v>187</v>
      </c>
      <c r="I13" s="237"/>
      <c r="J13" s="238">
        <v>1316517.0</v>
      </c>
      <c r="K13" s="238">
        <v>152389.0</v>
      </c>
    </row>
    <row r="14">
      <c r="B14" s="242" t="s">
        <v>52</v>
      </c>
      <c r="C14" s="226"/>
      <c r="E14" s="29" t="s">
        <v>85</v>
      </c>
      <c r="F14" s="226"/>
      <c r="H14" s="29" t="s">
        <v>188</v>
      </c>
      <c r="I14" s="237"/>
      <c r="J14" s="238">
        <v>1317341.0</v>
      </c>
      <c r="K14" s="238">
        <v>152420.0</v>
      </c>
    </row>
    <row r="15">
      <c r="B15" s="242" t="s">
        <v>34</v>
      </c>
      <c r="C15" s="226"/>
      <c r="E15" s="29" t="s">
        <v>86</v>
      </c>
      <c r="F15" s="226"/>
      <c r="H15" s="29" t="s">
        <v>189</v>
      </c>
      <c r="I15" s="237"/>
      <c r="J15" s="238">
        <v>1602097.0</v>
      </c>
      <c r="K15" s="238">
        <v>152596.0</v>
      </c>
    </row>
    <row r="16">
      <c r="B16" s="242" t="s">
        <v>137</v>
      </c>
      <c r="C16" s="226"/>
      <c r="E16" s="29" t="s">
        <v>87</v>
      </c>
      <c r="F16" s="226"/>
      <c r="H16" s="29" t="s">
        <v>190</v>
      </c>
      <c r="I16" s="237"/>
      <c r="J16" s="238">
        <v>1607085.0</v>
      </c>
      <c r="K16" s="238">
        <v>152640.0</v>
      </c>
    </row>
    <row r="17">
      <c r="B17" s="242" t="s">
        <v>56</v>
      </c>
      <c r="C17" s="226"/>
      <c r="E17" s="29" t="s">
        <v>88</v>
      </c>
      <c r="F17" s="226"/>
      <c r="H17" s="29" t="s">
        <v>191</v>
      </c>
      <c r="I17" s="237"/>
      <c r="J17" s="238">
        <v>1609311.0</v>
      </c>
      <c r="K17" s="238">
        <v>150381.0</v>
      </c>
    </row>
    <row r="18">
      <c r="B18" s="244" t="s">
        <v>58</v>
      </c>
      <c r="C18" s="226"/>
      <c r="E18" s="29" t="s">
        <v>59</v>
      </c>
      <c r="F18" s="226"/>
      <c r="H18" s="29" t="s">
        <v>192</v>
      </c>
      <c r="I18" s="237"/>
      <c r="J18" s="238">
        <v>1609486.0</v>
      </c>
      <c r="K18" s="238">
        <v>151567.0</v>
      </c>
    </row>
    <row r="19">
      <c r="B19" s="242" t="s">
        <v>60</v>
      </c>
      <c r="C19" s="240"/>
      <c r="E19" s="29" t="s">
        <v>8</v>
      </c>
      <c r="F19" s="240"/>
      <c r="H19" s="29" t="s">
        <v>193</v>
      </c>
      <c r="I19" s="237"/>
      <c r="J19" s="238">
        <v>151567.0</v>
      </c>
      <c r="K19" s="238">
        <v>145130.0</v>
      </c>
    </row>
    <row r="20">
      <c r="B20" s="2"/>
      <c r="C20" s="2"/>
      <c r="H20" s="29" t="s">
        <v>194</v>
      </c>
      <c r="I20" s="237"/>
      <c r="J20" s="238">
        <v>807773.0</v>
      </c>
      <c r="K20" s="238">
        <v>145427.0</v>
      </c>
    </row>
    <row r="21" ht="15.0" customHeight="1">
      <c r="E21" s="29" t="s">
        <v>195</v>
      </c>
      <c r="F21" s="241" t="s">
        <v>196</v>
      </c>
      <c r="H21" s="29" t="s">
        <v>197</v>
      </c>
      <c r="I21" s="237"/>
      <c r="J21" s="238">
        <v>807981.0</v>
      </c>
      <c r="K21" s="238">
        <v>145415.0</v>
      </c>
    </row>
    <row r="22" ht="15.75" customHeight="1">
      <c r="B22" s="29" t="s">
        <v>37</v>
      </c>
      <c r="C22" s="241" t="s">
        <v>36</v>
      </c>
      <c r="E22" s="29" t="s">
        <v>198</v>
      </c>
      <c r="F22" s="226"/>
      <c r="H22" s="29" t="s">
        <v>199</v>
      </c>
      <c r="I22" s="237"/>
      <c r="J22" s="238">
        <v>810178.0</v>
      </c>
      <c r="K22" s="238">
        <v>145543.0</v>
      </c>
    </row>
    <row r="23" ht="15.75" customHeight="1">
      <c r="B23" s="29" t="s">
        <v>38</v>
      </c>
      <c r="C23" s="226"/>
      <c r="E23" s="29" t="s">
        <v>200</v>
      </c>
      <c r="F23" s="245"/>
      <c r="H23" s="29" t="s">
        <v>201</v>
      </c>
      <c r="I23" s="237"/>
      <c r="J23" s="238">
        <v>811000.0</v>
      </c>
      <c r="K23" s="238">
        <v>145531.0</v>
      </c>
    </row>
    <row r="24" ht="15.75" customHeight="1">
      <c r="B24" s="29" t="s">
        <v>68</v>
      </c>
      <c r="C24" s="240"/>
      <c r="H24" s="29" t="s">
        <v>202</v>
      </c>
      <c r="I24" s="237"/>
      <c r="J24" s="238">
        <v>811670.0</v>
      </c>
      <c r="K24" s="238">
        <v>145476.0</v>
      </c>
    </row>
    <row r="25" ht="15.75" customHeight="1">
      <c r="H25" s="29" t="s">
        <v>203</v>
      </c>
      <c r="I25" s="237"/>
      <c r="J25" s="238">
        <v>813354.0</v>
      </c>
      <c r="K25" s="238">
        <v>145269.0</v>
      </c>
    </row>
    <row r="26" ht="15.75" customHeight="1">
      <c r="B26" s="68" t="s">
        <v>156</v>
      </c>
      <c r="C26" s="243" t="s">
        <v>43</v>
      </c>
      <c r="H26" s="29" t="s">
        <v>204</v>
      </c>
      <c r="I26" s="237"/>
      <c r="J26" s="238">
        <v>814995.0</v>
      </c>
      <c r="K26" s="238">
        <v>145324.0</v>
      </c>
    </row>
    <row r="27" ht="15.75" customHeight="1">
      <c r="B27" s="68" t="s">
        <v>44</v>
      </c>
      <c r="C27" s="240"/>
      <c r="H27" s="29" t="s">
        <v>205</v>
      </c>
      <c r="I27" s="237"/>
      <c r="J27" s="238">
        <v>816980.0</v>
      </c>
      <c r="K27" s="238">
        <v>145348.0</v>
      </c>
    </row>
    <row r="28" ht="15.75" customHeight="1">
      <c r="H28" s="29" t="s">
        <v>206</v>
      </c>
      <c r="I28" s="237"/>
      <c r="J28" s="238">
        <v>145324.0</v>
      </c>
      <c r="K28" s="238">
        <v>145014.0</v>
      </c>
    </row>
    <row r="29" ht="15.75" customHeight="1">
      <c r="H29" s="29" t="s">
        <v>207</v>
      </c>
      <c r="I29" s="237"/>
      <c r="J29" s="238">
        <v>914907.0</v>
      </c>
      <c r="K29" s="238">
        <v>151269.0</v>
      </c>
    </row>
    <row r="30" ht="15.75" customHeight="1">
      <c r="H30" s="29" t="s">
        <v>208</v>
      </c>
      <c r="I30" s="237"/>
      <c r="J30" s="238">
        <v>1714970.0</v>
      </c>
      <c r="K30" s="238">
        <v>152857.0</v>
      </c>
    </row>
    <row r="31" ht="15.75" customHeight="1">
      <c r="H31" s="29" t="s">
        <v>209</v>
      </c>
      <c r="I31" s="237"/>
      <c r="J31" s="238">
        <v>101615.0</v>
      </c>
      <c r="K31" s="238">
        <v>161962.0</v>
      </c>
    </row>
    <row r="32" ht="15.75" customHeight="1">
      <c r="H32" s="29" t="s">
        <v>210</v>
      </c>
      <c r="I32" s="237"/>
      <c r="J32" s="238">
        <v>105783.0</v>
      </c>
      <c r="K32" s="238">
        <v>160957.0</v>
      </c>
    </row>
    <row r="33" ht="15.75" customHeight="1">
      <c r="H33" s="29" t="s">
        <v>211</v>
      </c>
      <c r="I33" s="237"/>
      <c r="J33" s="238">
        <v>110395.0</v>
      </c>
      <c r="K33" s="238">
        <v>160982.0</v>
      </c>
    </row>
    <row r="34" ht="15.75" customHeight="1">
      <c r="H34" s="29" t="s">
        <v>6</v>
      </c>
      <c r="I34" s="237"/>
      <c r="J34" s="238">
        <v>118971.0</v>
      </c>
      <c r="K34" s="238">
        <v>161070.0</v>
      </c>
    </row>
    <row r="35" ht="15.75" customHeight="1">
      <c r="H35" s="29" t="s">
        <v>212</v>
      </c>
      <c r="I35" s="237"/>
      <c r="J35" s="238">
        <v>1808049.0</v>
      </c>
      <c r="K35" s="238">
        <v>161743.0</v>
      </c>
    </row>
    <row r="36" ht="15.75" customHeight="1">
      <c r="H36" s="29" t="s">
        <v>213</v>
      </c>
      <c r="I36" s="237"/>
      <c r="J36" s="238">
        <v>1823962.0</v>
      </c>
      <c r="K36" s="238">
        <v>160635.0</v>
      </c>
    </row>
    <row r="37" ht="15.75" customHeight="1">
      <c r="H37" s="29" t="s">
        <v>214</v>
      </c>
      <c r="I37" s="237"/>
      <c r="J37" s="238">
        <v>107083.0</v>
      </c>
      <c r="K37" s="238">
        <v>151361.0</v>
      </c>
    </row>
    <row r="38" ht="15.75" customHeight="1">
      <c r="H38" s="29" t="s">
        <v>215</v>
      </c>
      <c r="I38" s="237"/>
      <c r="J38" s="238">
        <v>115490.0</v>
      </c>
      <c r="K38" s="238">
        <v>161950.0</v>
      </c>
    </row>
    <row r="39" ht="15.75" customHeight="1">
      <c r="H39" s="29" t="s">
        <v>216</v>
      </c>
      <c r="I39" s="237"/>
      <c r="J39" s="238">
        <v>602804.0</v>
      </c>
      <c r="K39" s="238">
        <v>160180.0</v>
      </c>
    </row>
    <row r="40" ht="15.75" customHeight="1">
      <c r="H40" s="29" t="s">
        <v>217</v>
      </c>
      <c r="I40" s="237"/>
      <c r="J40" s="238">
        <v>603582.0</v>
      </c>
      <c r="K40" s="238">
        <v>161986.0</v>
      </c>
    </row>
    <row r="41" ht="15.75" customHeight="1">
      <c r="H41" s="29" t="s">
        <v>218</v>
      </c>
      <c r="I41" s="237"/>
      <c r="J41" s="238">
        <v>605462.0</v>
      </c>
      <c r="K41" s="238">
        <v>401470.0</v>
      </c>
    </row>
    <row r="42" ht="15.75" customHeight="1">
      <c r="H42" s="29" t="s">
        <v>219</v>
      </c>
      <c r="I42" s="237"/>
      <c r="J42" s="238">
        <v>608447.0</v>
      </c>
      <c r="K42" s="238">
        <v>160209.0</v>
      </c>
    </row>
    <row r="43" ht="15.75" customHeight="1">
      <c r="H43" s="29" t="s">
        <v>220</v>
      </c>
      <c r="I43" s="237"/>
      <c r="J43" s="238">
        <v>610991.0</v>
      </c>
      <c r="K43" s="238">
        <v>161433.0</v>
      </c>
    </row>
    <row r="44" ht="15.75" customHeight="1">
      <c r="H44" s="29" t="s">
        <v>221</v>
      </c>
      <c r="I44" s="237"/>
      <c r="J44" s="238">
        <v>616943.0</v>
      </c>
      <c r="K44" s="238">
        <v>161482.0</v>
      </c>
    </row>
    <row r="45" ht="15.75" customHeight="1">
      <c r="H45" s="29" t="s">
        <v>222</v>
      </c>
      <c r="I45" s="237"/>
      <c r="J45" s="238">
        <v>511471.0</v>
      </c>
      <c r="K45" s="238">
        <v>160787.0</v>
      </c>
    </row>
    <row r="46" ht="15.75" customHeight="1">
      <c r="H46" s="29" t="s">
        <v>223</v>
      </c>
      <c r="I46" s="237"/>
      <c r="J46" s="238">
        <v>907334.0</v>
      </c>
      <c r="K46" s="238">
        <v>161512.0</v>
      </c>
    </row>
    <row r="47" ht="15.75" customHeight="1">
      <c r="H47" s="29" t="s">
        <v>224</v>
      </c>
      <c r="I47" s="237"/>
      <c r="J47" s="238">
        <v>1001951.0</v>
      </c>
      <c r="K47" s="238">
        <v>171438.0</v>
      </c>
    </row>
    <row r="48" ht="15.75" customHeight="1">
      <c r="H48" s="29" t="s">
        <v>225</v>
      </c>
      <c r="I48" s="237"/>
      <c r="J48" s="238">
        <v>1011933.0</v>
      </c>
      <c r="K48" s="238">
        <v>170306.0</v>
      </c>
    </row>
    <row r="49" ht="15.75" customHeight="1">
      <c r="H49" s="29" t="s">
        <v>226</v>
      </c>
      <c r="I49" s="237"/>
      <c r="J49" s="238">
        <v>1012003.0</v>
      </c>
      <c r="K49" s="238">
        <v>171335.0</v>
      </c>
    </row>
    <row r="50" ht="15.75" customHeight="1">
      <c r="H50" s="29" t="s">
        <v>227</v>
      </c>
      <c r="I50" s="237"/>
      <c r="J50" s="238">
        <v>1014390.0</v>
      </c>
      <c r="K50" s="238">
        <v>120297.0</v>
      </c>
    </row>
    <row r="51" ht="15.75" customHeight="1">
      <c r="H51" s="29" t="s">
        <v>228</v>
      </c>
      <c r="I51" s="237"/>
      <c r="J51" s="238">
        <v>1014481.0</v>
      </c>
      <c r="K51" s="238">
        <v>402497.0</v>
      </c>
    </row>
    <row r="52" ht="15.75" customHeight="1">
      <c r="H52" s="29" t="s">
        <v>229</v>
      </c>
      <c r="I52" s="237"/>
      <c r="J52" s="238">
        <v>1109859.0</v>
      </c>
      <c r="K52" s="238">
        <v>400580.0</v>
      </c>
    </row>
    <row r="53" ht="15.75" customHeight="1">
      <c r="H53" s="29" t="s">
        <v>230</v>
      </c>
      <c r="I53" s="237"/>
      <c r="J53" s="238">
        <v>1416367.0</v>
      </c>
      <c r="K53" s="238">
        <v>170562.0</v>
      </c>
    </row>
    <row r="54" ht="15.75" customHeight="1">
      <c r="H54" s="29" t="s">
        <v>231</v>
      </c>
      <c r="I54" s="237"/>
      <c r="J54" s="238">
        <v>1418344.0</v>
      </c>
      <c r="K54" s="238">
        <v>171207.0</v>
      </c>
    </row>
    <row r="55" ht="15.75" customHeight="1">
      <c r="H55" s="29" t="s">
        <v>232</v>
      </c>
      <c r="I55" s="237"/>
      <c r="J55" s="238">
        <v>1420382.0</v>
      </c>
      <c r="K55" s="238">
        <v>170392.0</v>
      </c>
    </row>
    <row r="56" ht="15.75" customHeight="1">
      <c r="H56" s="29" t="s">
        <v>233</v>
      </c>
      <c r="I56" s="237"/>
      <c r="J56" s="238">
        <v>1105403.0</v>
      </c>
      <c r="K56" s="238">
        <v>170677.0</v>
      </c>
    </row>
    <row r="57" ht="15.75" customHeight="1">
      <c r="H57" s="29" t="s">
        <v>234</v>
      </c>
      <c r="I57" s="237"/>
      <c r="J57" s="238">
        <v>1105612.0</v>
      </c>
      <c r="K57" s="238">
        <v>172250.0</v>
      </c>
    </row>
    <row r="58" ht="15.75" customHeight="1">
      <c r="H58" s="29" t="s">
        <v>235</v>
      </c>
      <c r="I58" s="237"/>
      <c r="J58" s="238">
        <v>1106454.0</v>
      </c>
      <c r="K58" s="238">
        <v>171748.0</v>
      </c>
    </row>
    <row r="59" ht="15.75" customHeight="1">
      <c r="H59" s="29" t="s">
        <v>236</v>
      </c>
      <c r="I59" s="237"/>
      <c r="J59" s="238">
        <v>1107993.0</v>
      </c>
      <c r="K59" s="238">
        <v>171141.0</v>
      </c>
    </row>
    <row r="60" ht="15.75" customHeight="1">
      <c r="H60" s="29" t="s">
        <v>237</v>
      </c>
      <c r="I60" s="237"/>
      <c r="J60" s="238">
        <v>1110309.0</v>
      </c>
      <c r="K60" s="238">
        <v>171475.0</v>
      </c>
    </row>
    <row r="61" ht="15.75" customHeight="1">
      <c r="H61" s="29" t="s">
        <v>238</v>
      </c>
      <c r="I61" s="237"/>
      <c r="J61" s="238">
        <v>1111592.0</v>
      </c>
      <c r="K61" s="238">
        <v>171591.0</v>
      </c>
    </row>
    <row r="62" ht="15.75" customHeight="1">
      <c r="H62" s="29" t="s">
        <v>239</v>
      </c>
      <c r="I62" s="237"/>
      <c r="J62" s="238">
        <v>1503427.0</v>
      </c>
      <c r="K62" s="238">
        <v>170926.0</v>
      </c>
    </row>
    <row r="63" ht="15.75" customHeight="1">
      <c r="H63" s="29" t="s">
        <v>240</v>
      </c>
      <c r="I63" s="237"/>
      <c r="J63" s="238">
        <v>1504144.0</v>
      </c>
      <c r="K63" s="238">
        <v>170884.0</v>
      </c>
    </row>
    <row r="64" ht="15.75" customHeight="1">
      <c r="H64" s="29" t="s">
        <v>241</v>
      </c>
      <c r="I64" s="237"/>
      <c r="J64" s="238">
        <v>1504448.0</v>
      </c>
      <c r="K64" s="238">
        <v>170628.0</v>
      </c>
    </row>
    <row r="65" ht="15.75" customHeight="1">
      <c r="H65" s="29" t="s">
        <v>242</v>
      </c>
      <c r="I65" s="237"/>
      <c r="J65" s="238">
        <v>1506687.0</v>
      </c>
      <c r="K65" s="238">
        <v>171300.0</v>
      </c>
    </row>
    <row r="66" ht="15.75" customHeight="1">
      <c r="H66" s="29" t="s">
        <v>243</v>
      </c>
      <c r="I66" s="237"/>
      <c r="J66" s="238">
        <v>1511640.0</v>
      </c>
      <c r="K66" s="238">
        <v>170823.0</v>
      </c>
    </row>
    <row r="67" ht="15.75" customHeight="1">
      <c r="H67" s="29" t="s">
        <v>244</v>
      </c>
      <c r="I67" s="237"/>
      <c r="J67" s="238">
        <v>1512623.0</v>
      </c>
      <c r="K67" s="238">
        <v>171256.0</v>
      </c>
    </row>
    <row r="68" ht="15.75" customHeight="1">
      <c r="H68" s="29" t="s">
        <v>245</v>
      </c>
      <c r="I68" s="237"/>
      <c r="J68" s="238">
        <v>1512728.0</v>
      </c>
      <c r="K68" s="238">
        <v>171025.0</v>
      </c>
    </row>
    <row r="69" ht="15.75" customHeight="1">
      <c r="H69" s="29" t="s">
        <v>246</v>
      </c>
      <c r="I69" s="237"/>
      <c r="J69" s="238">
        <v>708504.0</v>
      </c>
      <c r="K69" s="238">
        <v>135161.0</v>
      </c>
    </row>
    <row r="70" ht="15.75" customHeight="1">
      <c r="H70" s="29" t="s">
        <v>247</v>
      </c>
      <c r="I70" s="237"/>
      <c r="J70" s="238">
        <v>1213791.0</v>
      </c>
      <c r="K70" s="238">
        <v>135653.0</v>
      </c>
    </row>
    <row r="71" ht="15.75" customHeight="1">
      <c r="H71" s="29" t="s">
        <v>248</v>
      </c>
      <c r="I71" s="237"/>
      <c r="J71" s="238">
        <v>1203036.0</v>
      </c>
      <c r="K71" s="238">
        <v>135203.0</v>
      </c>
    </row>
    <row r="72" ht="15.75" customHeight="1">
      <c r="H72" s="29" t="s">
        <v>249</v>
      </c>
      <c r="I72" s="237"/>
      <c r="J72" s="238">
        <v>209872.0</v>
      </c>
      <c r="K72" s="238">
        <v>135616.0</v>
      </c>
    </row>
    <row r="73" ht="15.75" customHeight="1">
      <c r="H73" s="29" t="s">
        <v>250</v>
      </c>
      <c r="I73" s="237"/>
      <c r="J73" s="238">
        <v>210956.0</v>
      </c>
      <c r="K73" s="238">
        <v>135471.0</v>
      </c>
    </row>
    <row r="74" ht="15.75" customHeight="1">
      <c r="H74" s="29" t="s">
        <v>251</v>
      </c>
      <c r="I74" s="237"/>
      <c r="J74" s="238">
        <v>211349.0</v>
      </c>
      <c r="K74" s="238">
        <v>135434.0</v>
      </c>
    </row>
    <row r="75" ht="15.75" customHeight="1">
      <c r="H75" s="29" t="s">
        <v>252</v>
      </c>
      <c r="I75" s="237"/>
      <c r="J75" s="238">
        <v>1513632.0</v>
      </c>
      <c r="K75" s="238">
        <v>135628.0</v>
      </c>
    </row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C2:C7"/>
    <mergeCell ref="F3:F19"/>
    <mergeCell ref="C9:C11"/>
    <mergeCell ref="C13:C19"/>
    <mergeCell ref="F21:F23"/>
    <mergeCell ref="C22:C24"/>
    <mergeCell ref="C26:C27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9.43"/>
    <col customWidth="1" min="2" max="2" width="20.86"/>
    <col customWidth="1" min="3" max="3" width="23.29"/>
    <col customWidth="1" min="4" max="4" width="113.43"/>
    <col customWidth="1" min="5" max="26" width="8.71"/>
  </cols>
  <sheetData>
    <row r="1" ht="18.0" customHeight="1">
      <c r="A1" s="246"/>
      <c r="B1" s="247" t="s">
        <v>253</v>
      </c>
      <c r="C1" s="248"/>
      <c r="D1" s="249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</row>
    <row r="2" ht="58.5" customHeight="1">
      <c r="A2" s="250"/>
      <c r="B2" s="251"/>
      <c r="C2" s="252"/>
      <c r="D2" s="253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</row>
    <row r="3" ht="26.25" customHeight="1">
      <c r="A3" s="254" t="s">
        <v>254</v>
      </c>
      <c r="B3" s="255" t="s">
        <v>255</v>
      </c>
      <c r="C3" s="256" t="s">
        <v>256</v>
      </c>
      <c r="D3" s="257" t="s">
        <v>257</v>
      </c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</row>
    <row r="4" ht="22.5" customHeight="1">
      <c r="A4" s="258" t="s">
        <v>258</v>
      </c>
      <c r="B4" s="259" t="s">
        <v>259</v>
      </c>
      <c r="C4" s="260" t="s">
        <v>260</v>
      </c>
      <c r="D4" s="261" t="s">
        <v>261</v>
      </c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</row>
    <row r="5" ht="43.5" customHeight="1">
      <c r="A5" s="262" t="s">
        <v>262</v>
      </c>
      <c r="B5" s="259" t="s">
        <v>259</v>
      </c>
      <c r="C5" s="263" t="s">
        <v>260</v>
      </c>
      <c r="D5" s="264" t="s">
        <v>263</v>
      </c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</row>
    <row r="6" ht="22.5" customHeight="1">
      <c r="A6" s="265" t="s">
        <v>264</v>
      </c>
      <c r="B6" s="259" t="s">
        <v>259</v>
      </c>
      <c r="C6" s="266" t="s">
        <v>260</v>
      </c>
      <c r="D6" s="267" t="s">
        <v>265</v>
      </c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</row>
    <row r="7" ht="22.5" customHeight="1">
      <c r="A7" s="265" t="s">
        <v>266</v>
      </c>
      <c r="B7" s="259" t="s">
        <v>259</v>
      </c>
      <c r="C7" s="260" t="s">
        <v>260</v>
      </c>
      <c r="D7" s="261" t="s">
        <v>267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</row>
    <row r="8" ht="22.5" customHeight="1">
      <c r="A8" s="265" t="s">
        <v>268</v>
      </c>
      <c r="B8" s="259" t="s">
        <v>259</v>
      </c>
      <c r="C8" s="268" t="s">
        <v>260</v>
      </c>
      <c r="D8" s="269" t="s">
        <v>269</v>
      </c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</row>
    <row r="9" ht="22.5" customHeight="1">
      <c r="A9" s="265" t="s">
        <v>270</v>
      </c>
      <c r="B9" s="259" t="s">
        <v>259</v>
      </c>
      <c r="C9" s="270" t="s">
        <v>260</v>
      </c>
      <c r="D9" s="271" t="s">
        <v>271</v>
      </c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</row>
    <row r="10" ht="22.5" customHeight="1">
      <c r="A10" s="262" t="s">
        <v>272</v>
      </c>
      <c r="B10" s="259" t="s">
        <v>259</v>
      </c>
      <c r="C10" s="272" t="s">
        <v>260</v>
      </c>
      <c r="D10" s="273" t="s">
        <v>273</v>
      </c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</row>
    <row r="11" ht="22.5" customHeight="1">
      <c r="A11" s="274" t="s">
        <v>274</v>
      </c>
      <c r="B11" s="275" t="s">
        <v>259</v>
      </c>
      <c r="C11" s="276" t="s">
        <v>275</v>
      </c>
      <c r="D11" s="261" t="s">
        <v>7</v>
      </c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</row>
    <row r="12" ht="22.5" customHeight="1">
      <c r="A12" s="277" t="s">
        <v>276</v>
      </c>
      <c r="B12" s="275" t="s">
        <v>259</v>
      </c>
      <c r="C12" s="260" t="s">
        <v>275</v>
      </c>
      <c r="D12" s="267" t="s">
        <v>277</v>
      </c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</row>
    <row r="13" ht="22.5" customHeight="1">
      <c r="A13" s="277" t="s">
        <v>278</v>
      </c>
      <c r="B13" s="278" t="s">
        <v>259</v>
      </c>
      <c r="C13" s="260" t="s">
        <v>275</v>
      </c>
      <c r="D13" s="267" t="s">
        <v>279</v>
      </c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</row>
    <row r="14" ht="22.5" customHeight="1">
      <c r="A14" s="277" t="s">
        <v>280</v>
      </c>
      <c r="B14" s="275" t="s">
        <v>259</v>
      </c>
      <c r="C14" s="260" t="s">
        <v>275</v>
      </c>
      <c r="D14" s="269" t="s">
        <v>281</v>
      </c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</row>
    <row r="15" ht="22.5" customHeight="1">
      <c r="A15" s="277" t="s">
        <v>282</v>
      </c>
      <c r="B15" s="275" t="s">
        <v>259</v>
      </c>
      <c r="C15" s="260" t="s">
        <v>275</v>
      </c>
      <c r="D15" s="269" t="s">
        <v>283</v>
      </c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</row>
    <row r="16" ht="21.75" customHeight="1">
      <c r="A16" s="277" t="s">
        <v>284</v>
      </c>
      <c r="B16" s="275" t="s">
        <v>259</v>
      </c>
      <c r="C16" s="260" t="s">
        <v>275</v>
      </c>
      <c r="D16" s="269" t="s">
        <v>285</v>
      </c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</row>
    <row r="17" ht="22.5" customHeight="1">
      <c r="A17" s="279" t="s">
        <v>286</v>
      </c>
      <c r="B17" s="280" t="s">
        <v>259</v>
      </c>
      <c r="C17" s="281" t="s">
        <v>287</v>
      </c>
      <c r="D17" s="282" t="s">
        <v>288</v>
      </c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</row>
    <row r="18" ht="22.5" customHeight="1">
      <c r="A18" s="279" t="s">
        <v>289</v>
      </c>
      <c r="B18" s="280" t="s">
        <v>259</v>
      </c>
      <c r="C18" s="281" t="s">
        <v>287</v>
      </c>
      <c r="D18" s="282" t="s">
        <v>290</v>
      </c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</row>
    <row r="19" ht="22.5" customHeight="1">
      <c r="A19" s="279" t="s">
        <v>291</v>
      </c>
      <c r="B19" s="280" t="s">
        <v>259</v>
      </c>
      <c r="C19" s="281" t="s">
        <v>287</v>
      </c>
      <c r="D19" s="283" t="s">
        <v>292</v>
      </c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</row>
    <row r="20" ht="22.5" customHeight="1">
      <c r="A20" s="284" t="s">
        <v>293</v>
      </c>
      <c r="B20" s="280" t="s">
        <v>259</v>
      </c>
      <c r="C20" s="281" t="s">
        <v>287</v>
      </c>
      <c r="D20" s="283" t="s">
        <v>294</v>
      </c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</row>
    <row r="21" ht="22.5" customHeight="1">
      <c r="A21" s="279" t="s">
        <v>295</v>
      </c>
      <c r="B21" s="259" t="s">
        <v>259</v>
      </c>
      <c r="C21" s="281" t="s">
        <v>287</v>
      </c>
      <c r="D21" s="283" t="s">
        <v>296</v>
      </c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</row>
    <row r="22" ht="22.5" customHeight="1">
      <c r="A22" s="279" t="s">
        <v>297</v>
      </c>
      <c r="B22" s="280" t="s">
        <v>259</v>
      </c>
      <c r="C22" s="281" t="s">
        <v>287</v>
      </c>
      <c r="D22" s="283" t="s">
        <v>298</v>
      </c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</row>
    <row r="23" ht="22.5" customHeight="1">
      <c r="A23" s="279" t="s">
        <v>299</v>
      </c>
      <c r="B23" s="280" t="s">
        <v>259</v>
      </c>
      <c r="C23" s="281" t="s">
        <v>287</v>
      </c>
      <c r="D23" s="282" t="s">
        <v>300</v>
      </c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</row>
    <row r="24" ht="22.5" customHeight="1">
      <c r="A24" s="285" t="s">
        <v>301</v>
      </c>
      <c r="B24" s="286" t="s">
        <v>259</v>
      </c>
      <c r="C24" s="287" t="s">
        <v>302</v>
      </c>
      <c r="D24" s="288" t="s">
        <v>303</v>
      </c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</row>
    <row r="25" ht="22.5" customHeight="1">
      <c r="A25" s="285" t="s">
        <v>304</v>
      </c>
      <c r="B25" s="286" t="s">
        <v>259</v>
      </c>
      <c r="C25" s="287" t="s">
        <v>302</v>
      </c>
      <c r="D25" s="288" t="s">
        <v>305</v>
      </c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</row>
    <row r="26" ht="22.5" customHeight="1">
      <c r="A26" s="285" t="s">
        <v>306</v>
      </c>
      <c r="B26" s="286" t="s">
        <v>259</v>
      </c>
      <c r="C26" s="287" t="s">
        <v>302</v>
      </c>
      <c r="D26" s="288" t="s">
        <v>307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</row>
    <row r="27" ht="22.5" customHeight="1">
      <c r="A27" s="289" t="s">
        <v>308</v>
      </c>
      <c r="B27" s="290" t="s">
        <v>309</v>
      </c>
      <c r="C27" s="290" t="s">
        <v>310</v>
      </c>
      <c r="D27" s="291" t="s">
        <v>310</v>
      </c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</row>
    <row r="28" ht="14.25" customHeight="1">
      <c r="A28" s="292"/>
      <c r="B28" s="292"/>
      <c r="C28" s="293"/>
      <c r="D28" s="292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</row>
    <row r="29" ht="14.25" customHeight="1">
      <c r="A29" s="292"/>
      <c r="B29" s="292"/>
      <c r="C29" s="293"/>
      <c r="D29" s="292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</row>
    <row r="30" ht="14.25" customHeight="1">
      <c r="A30" s="292"/>
      <c r="B30" s="292"/>
      <c r="C30" s="293"/>
      <c r="D30" s="292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</row>
    <row r="31" ht="14.25" customHeight="1">
      <c r="A31" s="292"/>
      <c r="B31" s="292"/>
      <c r="C31" s="293"/>
      <c r="D31" s="292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</row>
    <row r="32" ht="14.25" customHeight="1">
      <c r="A32" s="292"/>
      <c r="B32" s="292"/>
      <c r="C32" s="293"/>
      <c r="D32" s="292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</row>
    <row r="33" ht="14.25" customHeight="1">
      <c r="A33" s="292"/>
      <c r="B33" s="292"/>
      <c r="C33" s="293"/>
      <c r="D33" s="292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</row>
    <row r="34" ht="14.25" customHeight="1">
      <c r="A34" s="292"/>
      <c r="B34" s="292"/>
      <c r="C34" s="293"/>
      <c r="D34" s="292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</row>
    <row r="35" ht="14.25" customHeight="1">
      <c r="A35" s="292"/>
      <c r="B35" s="292"/>
      <c r="C35" s="293"/>
      <c r="D35" s="292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</row>
    <row r="36" ht="14.25" customHeight="1">
      <c r="A36" s="292"/>
      <c r="B36" s="292"/>
      <c r="C36" s="293"/>
      <c r="D36" s="292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</row>
    <row r="37" ht="14.25" customHeight="1">
      <c r="A37" s="292"/>
      <c r="B37" s="292"/>
      <c r="C37" s="293"/>
      <c r="D37" s="292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</row>
    <row r="38" ht="14.25" customHeight="1">
      <c r="A38" s="292"/>
      <c r="B38" s="292"/>
      <c r="C38" s="293"/>
      <c r="D38" s="292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</row>
    <row r="39" ht="14.25" customHeight="1">
      <c r="A39" s="292"/>
      <c r="B39" s="292"/>
      <c r="C39" s="293"/>
      <c r="D39" s="292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</row>
    <row r="40" ht="14.25" customHeight="1">
      <c r="A40" s="292"/>
      <c r="B40" s="292"/>
      <c r="C40" s="293"/>
      <c r="D40" s="292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</row>
    <row r="41" ht="14.25" customHeight="1">
      <c r="A41" s="292"/>
      <c r="B41" s="292"/>
      <c r="C41" s="293"/>
      <c r="D41" s="292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</row>
    <row r="42" ht="14.25" customHeight="1">
      <c r="A42" s="292"/>
      <c r="B42" s="292"/>
      <c r="C42" s="293"/>
      <c r="D42" s="292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</row>
    <row r="43" ht="14.25" customHeight="1">
      <c r="A43" s="292"/>
      <c r="B43" s="292"/>
      <c r="C43" s="293"/>
      <c r="D43" s="292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</row>
    <row r="44" ht="14.25" customHeight="1">
      <c r="A44" s="292"/>
      <c r="B44" s="292"/>
      <c r="C44" s="293"/>
      <c r="D44" s="292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</row>
    <row r="45" ht="14.25" customHeight="1">
      <c r="A45" s="292"/>
      <c r="B45" s="292"/>
      <c r="C45" s="293"/>
      <c r="D45" s="292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</row>
    <row r="46" ht="14.25" customHeight="1">
      <c r="A46" s="292"/>
      <c r="B46" s="292"/>
      <c r="C46" s="293"/>
      <c r="D46" s="292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</row>
    <row r="47" ht="14.25" customHeight="1">
      <c r="A47" s="292"/>
      <c r="B47" s="292"/>
      <c r="C47" s="293"/>
      <c r="D47" s="292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</row>
    <row r="48" ht="14.25" customHeight="1">
      <c r="A48" s="292"/>
      <c r="B48" s="292"/>
      <c r="C48" s="293"/>
      <c r="D48" s="292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</row>
    <row r="49" ht="14.25" customHeight="1">
      <c r="A49" s="292"/>
      <c r="B49" s="292"/>
      <c r="C49" s="293"/>
      <c r="D49" s="292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</row>
    <row r="50" ht="14.25" customHeight="1">
      <c r="A50" s="292"/>
      <c r="B50" s="292"/>
      <c r="C50" s="293"/>
      <c r="D50" s="292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</row>
    <row r="51" ht="14.25" customHeight="1">
      <c r="A51" s="292"/>
      <c r="B51" s="292"/>
      <c r="C51" s="293"/>
      <c r="D51" s="292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</row>
    <row r="52" ht="14.25" customHeight="1">
      <c r="A52" s="292"/>
      <c r="B52" s="292"/>
      <c r="C52" s="293"/>
      <c r="D52" s="292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</row>
    <row r="53" ht="14.25" customHeight="1">
      <c r="A53" s="292"/>
      <c r="B53" s="292"/>
      <c r="C53" s="293"/>
      <c r="D53" s="292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</row>
    <row r="54" ht="14.25" customHeight="1">
      <c r="A54" s="292"/>
      <c r="B54" s="292"/>
      <c r="C54" s="293"/>
      <c r="D54" s="292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</row>
    <row r="55" ht="14.25" customHeight="1">
      <c r="A55" s="292"/>
      <c r="B55" s="292"/>
      <c r="C55" s="293"/>
      <c r="D55" s="292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</row>
    <row r="56" ht="14.25" customHeight="1">
      <c r="A56" s="292"/>
      <c r="B56" s="292"/>
      <c r="C56" s="293"/>
      <c r="D56" s="292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</row>
    <row r="57" ht="14.25" customHeight="1">
      <c r="A57" s="292"/>
      <c r="B57" s="292"/>
      <c r="C57" s="293"/>
      <c r="D57" s="292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</row>
    <row r="58" ht="14.25" customHeight="1">
      <c r="A58" s="292"/>
      <c r="B58" s="292"/>
      <c r="C58" s="293"/>
      <c r="D58" s="292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</row>
    <row r="59" ht="14.25" customHeight="1">
      <c r="A59" s="292"/>
      <c r="B59" s="292"/>
      <c r="C59" s="293"/>
      <c r="D59" s="292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</row>
    <row r="60" ht="14.25" customHeight="1">
      <c r="A60" s="292"/>
      <c r="B60" s="292"/>
      <c r="C60" s="293"/>
      <c r="D60" s="292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</row>
    <row r="61" ht="14.25" customHeight="1">
      <c r="A61" s="292"/>
      <c r="B61" s="292"/>
      <c r="C61" s="293"/>
      <c r="D61" s="292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</row>
    <row r="62" ht="14.25" customHeight="1">
      <c r="A62" s="292"/>
      <c r="B62" s="292"/>
      <c r="C62" s="293"/>
      <c r="D62" s="292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</row>
    <row r="63" ht="14.25" customHeight="1">
      <c r="A63" s="292"/>
      <c r="B63" s="292"/>
      <c r="C63" s="293"/>
      <c r="D63" s="292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</row>
    <row r="64" ht="14.25" customHeight="1">
      <c r="A64" s="292"/>
      <c r="B64" s="292"/>
      <c r="C64" s="293"/>
      <c r="D64" s="292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</row>
    <row r="65" ht="14.25" customHeight="1">
      <c r="A65" s="292"/>
      <c r="B65" s="292"/>
      <c r="C65" s="293"/>
      <c r="D65" s="292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</row>
    <row r="66" ht="14.25" customHeight="1">
      <c r="A66" s="292"/>
      <c r="B66" s="292"/>
      <c r="C66" s="293"/>
      <c r="D66" s="292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ht="14.25" customHeight="1">
      <c r="A67" s="292"/>
      <c r="B67" s="292"/>
      <c r="C67" s="293"/>
      <c r="D67" s="292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</row>
    <row r="68" ht="14.25" customHeight="1">
      <c r="A68" s="292"/>
      <c r="B68" s="292"/>
      <c r="C68" s="293"/>
      <c r="D68" s="292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</row>
    <row r="69" ht="14.25" customHeight="1">
      <c r="A69" s="292"/>
      <c r="B69" s="292"/>
      <c r="C69" s="293"/>
      <c r="D69" s="292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</row>
    <row r="70" ht="14.25" customHeight="1">
      <c r="A70" s="292"/>
      <c r="B70" s="292"/>
      <c r="C70" s="293"/>
      <c r="D70" s="292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</row>
    <row r="71" ht="14.25" customHeight="1">
      <c r="A71" s="292"/>
      <c r="B71" s="292"/>
      <c r="C71" s="293"/>
      <c r="D71" s="292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</row>
    <row r="72" ht="14.25" customHeight="1">
      <c r="A72" s="292"/>
      <c r="B72" s="292"/>
      <c r="C72" s="293"/>
      <c r="D72" s="292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ht="14.25" customHeight="1">
      <c r="A73" s="292"/>
      <c r="B73" s="292"/>
      <c r="C73" s="293"/>
      <c r="D73" s="292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</row>
    <row r="74" ht="14.25" customHeight="1">
      <c r="A74" s="292"/>
      <c r="B74" s="292"/>
      <c r="C74" s="293"/>
      <c r="D74" s="292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</row>
    <row r="75" ht="14.25" customHeight="1">
      <c r="A75" s="292"/>
      <c r="B75" s="292"/>
      <c r="C75" s="293"/>
      <c r="D75" s="292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</row>
    <row r="76" ht="14.25" customHeight="1">
      <c r="A76" s="292"/>
      <c r="B76" s="292"/>
      <c r="C76" s="293"/>
      <c r="D76" s="292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</row>
    <row r="77" ht="14.25" customHeight="1">
      <c r="A77" s="292"/>
      <c r="B77" s="292"/>
      <c r="C77" s="293"/>
      <c r="D77" s="292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</row>
    <row r="78" ht="14.25" customHeight="1">
      <c r="A78" s="292"/>
      <c r="B78" s="292"/>
      <c r="C78" s="293"/>
      <c r="D78" s="292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</row>
    <row r="79" ht="14.25" customHeight="1">
      <c r="A79" s="292"/>
      <c r="B79" s="292"/>
      <c r="C79" s="293"/>
      <c r="D79" s="292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</row>
    <row r="80" ht="14.25" customHeight="1">
      <c r="A80" s="292"/>
      <c r="B80" s="292"/>
      <c r="C80" s="293"/>
      <c r="D80" s="292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</row>
    <row r="81" ht="14.25" customHeight="1">
      <c r="A81" s="292"/>
      <c r="B81" s="292"/>
      <c r="C81" s="293"/>
      <c r="D81" s="292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</row>
    <row r="82" ht="14.25" customHeight="1">
      <c r="A82" s="292"/>
      <c r="B82" s="292"/>
      <c r="C82" s="293"/>
      <c r="D82" s="292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</row>
    <row r="83" ht="14.25" customHeight="1">
      <c r="A83" s="292"/>
      <c r="B83" s="292"/>
      <c r="C83" s="293"/>
      <c r="D83" s="292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</row>
    <row r="84" ht="14.25" customHeight="1">
      <c r="A84" s="292"/>
      <c r="B84" s="292"/>
      <c r="C84" s="293"/>
      <c r="D84" s="292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</row>
    <row r="85" ht="14.25" customHeight="1">
      <c r="A85" s="292"/>
      <c r="B85" s="292"/>
      <c r="C85" s="293"/>
      <c r="D85" s="292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</row>
    <row r="86" ht="14.25" customHeight="1">
      <c r="A86" s="292"/>
      <c r="B86" s="292"/>
      <c r="C86" s="293"/>
      <c r="D86" s="292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</row>
    <row r="87" ht="14.25" customHeight="1">
      <c r="A87" s="292"/>
      <c r="B87" s="292"/>
      <c r="C87" s="293"/>
      <c r="D87" s="292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</row>
    <row r="88" ht="14.25" customHeight="1">
      <c r="A88" s="292"/>
      <c r="B88" s="292"/>
      <c r="C88" s="293"/>
      <c r="D88" s="292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</row>
    <row r="89" ht="14.25" customHeight="1">
      <c r="A89" s="292"/>
      <c r="B89" s="292"/>
      <c r="C89" s="293"/>
      <c r="D89" s="292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</row>
    <row r="90" ht="14.25" customHeight="1">
      <c r="A90" s="292"/>
      <c r="B90" s="292"/>
      <c r="C90" s="293"/>
      <c r="D90" s="292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</row>
    <row r="91" ht="14.25" customHeight="1">
      <c r="A91" s="292"/>
      <c r="B91" s="292"/>
      <c r="C91" s="293"/>
      <c r="D91" s="292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</row>
    <row r="92" ht="14.25" customHeight="1">
      <c r="A92" s="292"/>
      <c r="B92" s="292"/>
      <c r="C92" s="293"/>
      <c r="D92" s="292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</row>
    <row r="93" ht="14.25" customHeight="1">
      <c r="A93" s="292"/>
      <c r="B93" s="292"/>
      <c r="C93" s="293"/>
      <c r="D93" s="292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</row>
    <row r="94" ht="14.25" customHeight="1">
      <c r="A94" s="292"/>
      <c r="B94" s="292"/>
      <c r="C94" s="293"/>
      <c r="D94" s="292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</row>
    <row r="95" ht="14.25" customHeight="1">
      <c r="A95" s="292"/>
      <c r="B95" s="292"/>
      <c r="C95" s="293"/>
      <c r="D95" s="292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</row>
    <row r="96" ht="14.25" customHeight="1">
      <c r="A96" s="292"/>
      <c r="B96" s="292"/>
      <c r="C96" s="293"/>
      <c r="D96" s="292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</row>
    <row r="97" ht="14.25" customHeight="1">
      <c r="A97" s="292"/>
      <c r="B97" s="292"/>
      <c r="C97" s="293"/>
      <c r="D97" s="292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</row>
    <row r="98" ht="14.25" customHeight="1">
      <c r="A98" s="292"/>
      <c r="B98" s="292"/>
      <c r="C98" s="293"/>
      <c r="D98" s="292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</row>
    <row r="99" ht="14.25" customHeight="1">
      <c r="A99" s="292"/>
      <c r="B99" s="292"/>
      <c r="C99" s="293"/>
      <c r="D99" s="292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</row>
    <row r="100" ht="14.25" customHeight="1">
      <c r="A100" s="292"/>
      <c r="B100" s="292"/>
      <c r="C100" s="293"/>
      <c r="D100" s="292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</row>
    <row r="101" ht="14.25" customHeight="1">
      <c r="A101" s="292"/>
      <c r="B101" s="292"/>
      <c r="C101" s="293"/>
      <c r="D101" s="292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</row>
    <row r="102" ht="14.25" customHeight="1">
      <c r="A102" s="292"/>
      <c r="B102" s="292"/>
      <c r="C102" s="293"/>
      <c r="D102" s="292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</row>
    <row r="103" ht="14.25" customHeight="1">
      <c r="A103" s="292"/>
      <c r="B103" s="292"/>
      <c r="C103" s="293"/>
      <c r="D103" s="292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</row>
    <row r="104" ht="14.25" customHeight="1">
      <c r="A104" s="292"/>
      <c r="B104" s="292"/>
      <c r="C104" s="293"/>
      <c r="D104" s="292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</row>
    <row r="105" ht="14.25" customHeight="1">
      <c r="A105" s="292"/>
      <c r="B105" s="292"/>
      <c r="C105" s="293"/>
      <c r="D105" s="292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</row>
    <row r="106" ht="14.25" customHeight="1">
      <c r="A106" s="292"/>
      <c r="B106" s="292"/>
      <c r="C106" s="293"/>
      <c r="D106" s="292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</row>
    <row r="107" ht="14.25" customHeight="1">
      <c r="A107" s="292"/>
      <c r="B107" s="292"/>
      <c r="C107" s="293"/>
      <c r="D107" s="292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</row>
    <row r="108" ht="14.25" customHeight="1">
      <c r="A108" s="292"/>
      <c r="B108" s="292"/>
      <c r="C108" s="293"/>
      <c r="D108" s="292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</row>
    <row r="109" ht="14.25" customHeight="1">
      <c r="A109" s="292"/>
      <c r="B109" s="292"/>
      <c r="C109" s="293"/>
      <c r="D109" s="292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</row>
    <row r="110" ht="14.25" customHeight="1">
      <c r="A110" s="292"/>
      <c r="B110" s="292"/>
      <c r="C110" s="293"/>
      <c r="D110" s="292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</row>
    <row r="111" ht="14.25" customHeight="1">
      <c r="A111" s="292"/>
      <c r="B111" s="292"/>
      <c r="C111" s="293"/>
      <c r="D111" s="292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</row>
    <row r="112" ht="14.25" customHeight="1">
      <c r="A112" s="292"/>
      <c r="B112" s="292"/>
      <c r="C112" s="293"/>
      <c r="D112" s="292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</row>
    <row r="113" ht="14.25" customHeight="1">
      <c r="A113" s="292"/>
      <c r="B113" s="292"/>
      <c r="C113" s="293"/>
      <c r="D113" s="292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</row>
    <row r="114" ht="14.25" customHeight="1">
      <c r="A114" s="292"/>
      <c r="B114" s="292"/>
      <c r="C114" s="293"/>
      <c r="D114" s="292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</row>
    <row r="115" ht="14.25" customHeight="1">
      <c r="A115" s="292"/>
      <c r="B115" s="292"/>
      <c r="C115" s="293"/>
      <c r="D115" s="292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</row>
    <row r="116" ht="14.25" customHeight="1">
      <c r="A116" s="292"/>
      <c r="B116" s="292"/>
      <c r="C116" s="293"/>
      <c r="D116" s="292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</row>
    <row r="117" ht="14.25" customHeight="1">
      <c r="A117" s="292"/>
      <c r="B117" s="292"/>
      <c r="C117" s="293"/>
      <c r="D117" s="292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</row>
    <row r="118" ht="14.25" customHeight="1">
      <c r="A118" s="292"/>
      <c r="B118" s="292"/>
      <c r="C118" s="293"/>
      <c r="D118" s="292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</row>
    <row r="119" ht="14.25" customHeight="1">
      <c r="A119" s="292"/>
      <c r="B119" s="292"/>
      <c r="C119" s="293"/>
      <c r="D119" s="292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</row>
    <row r="120" ht="14.25" customHeight="1">
      <c r="A120" s="292"/>
      <c r="B120" s="292"/>
      <c r="C120" s="293"/>
      <c r="D120" s="292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</row>
    <row r="121" ht="14.25" customHeight="1">
      <c r="A121" s="292"/>
      <c r="B121" s="292"/>
      <c r="C121" s="293"/>
      <c r="D121" s="292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</row>
    <row r="122" ht="14.25" customHeight="1">
      <c r="A122" s="292"/>
      <c r="B122" s="292"/>
      <c r="C122" s="293"/>
      <c r="D122" s="292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</row>
    <row r="123" ht="14.25" customHeight="1">
      <c r="A123" s="292"/>
      <c r="B123" s="292"/>
      <c r="C123" s="293"/>
      <c r="D123" s="292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</row>
    <row r="124" ht="14.25" customHeight="1">
      <c r="A124" s="292"/>
      <c r="B124" s="292"/>
      <c r="C124" s="293"/>
      <c r="D124" s="292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</row>
    <row r="125" ht="14.25" customHeight="1">
      <c r="A125" s="292"/>
      <c r="B125" s="292"/>
      <c r="C125" s="293"/>
      <c r="D125" s="292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</row>
    <row r="126" ht="14.25" customHeight="1">
      <c r="A126" s="292"/>
      <c r="B126" s="292"/>
      <c r="C126" s="293"/>
      <c r="D126" s="292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</row>
    <row r="127" ht="14.25" customHeight="1">
      <c r="A127" s="292"/>
      <c r="B127" s="292"/>
      <c r="C127" s="293"/>
      <c r="D127" s="292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</row>
    <row r="128" ht="14.25" customHeight="1">
      <c r="A128" s="292"/>
      <c r="B128" s="292"/>
      <c r="C128" s="293"/>
      <c r="D128" s="292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</row>
    <row r="129" ht="14.25" customHeight="1">
      <c r="A129" s="292"/>
      <c r="B129" s="292"/>
      <c r="C129" s="293"/>
      <c r="D129" s="292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</row>
    <row r="130" ht="14.25" customHeight="1">
      <c r="A130" s="292"/>
      <c r="B130" s="292"/>
      <c r="C130" s="293"/>
      <c r="D130" s="292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</row>
    <row r="131" ht="14.25" customHeight="1">
      <c r="A131" s="292"/>
      <c r="B131" s="292"/>
      <c r="C131" s="293"/>
      <c r="D131" s="292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</row>
    <row r="132" ht="14.25" customHeight="1">
      <c r="A132" s="292"/>
      <c r="B132" s="292"/>
      <c r="C132" s="293"/>
      <c r="D132" s="292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</row>
    <row r="133" ht="14.25" customHeight="1">
      <c r="A133" s="292"/>
      <c r="B133" s="292"/>
      <c r="C133" s="293"/>
      <c r="D133" s="292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ht="14.25" customHeight="1">
      <c r="A134" s="292"/>
      <c r="B134" s="292"/>
      <c r="C134" s="293"/>
      <c r="D134" s="292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</row>
    <row r="135" ht="14.25" customHeight="1">
      <c r="A135" s="292"/>
      <c r="B135" s="292"/>
      <c r="C135" s="293"/>
      <c r="D135" s="292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ht="14.25" customHeight="1">
      <c r="A136" s="292"/>
      <c r="B136" s="292"/>
      <c r="C136" s="293"/>
      <c r="D136" s="292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ht="14.25" customHeight="1">
      <c r="A137" s="292"/>
      <c r="B137" s="292"/>
      <c r="C137" s="293"/>
      <c r="D137" s="292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</row>
    <row r="138" ht="14.25" customHeight="1">
      <c r="A138" s="292"/>
      <c r="B138" s="292"/>
      <c r="C138" s="293"/>
      <c r="D138" s="292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</row>
    <row r="139" ht="14.25" customHeight="1">
      <c r="A139" s="292"/>
      <c r="B139" s="292"/>
      <c r="C139" s="293"/>
      <c r="D139" s="292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</row>
    <row r="140" ht="14.25" customHeight="1">
      <c r="A140" s="292"/>
      <c r="B140" s="292"/>
      <c r="C140" s="293"/>
      <c r="D140" s="292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</row>
    <row r="141" ht="14.25" customHeight="1">
      <c r="A141" s="292"/>
      <c r="B141" s="292"/>
      <c r="C141" s="293"/>
      <c r="D141" s="292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</row>
    <row r="142" ht="14.25" customHeight="1">
      <c r="A142" s="292"/>
      <c r="B142" s="292"/>
      <c r="C142" s="293"/>
      <c r="D142" s="292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</row>
    <row r="143" ht="14.25" customHeight="1">
      <c r="A143" s="292"/>
      <c r="B143" s="292"/>
      <c r="C143" s="293"/>
      <c r="D143" s="292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</row>
    <row r="144" ht="14.25" customHeight="1">
      <c r="A144" s="292"/>
      <c r="B144" s="292"/>
      <c r="C144" s="293"/>
      <c r="D144" s="292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</row>
    <row r="145" ht="14.25" customHeight="1">
      <c r="A145" s="292"/>
      <c r="B145" s="292"/>
      <c r="C145" s="293"/>
      <c r="D145" s="292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</row>
    <row r="146" ht="14.25" customHeight="1">
      <c r="A146" s="292"/>
      <c r="B146" s="292"/>
      <c r="C146" s="293"/>
      <c r="D146" s="292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</row>
    <row r="147" ht="14.25" customHeight="1">
      <c r="A147" s="292"/>
      <c r="B147" s="292"/>
      <c r="C147" s="293"/>
      <c r="D147" s="292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</row>
    <row r="148" ht="14.25" customHeight="1">
      <c r="A148" s="292"/>
      <c r="B148" s="292"/>
      <c r="C148" s="293"/>
      <c r="D148" s="292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</row>
    <row r="149" ht="14.25" customHeight="1">
      <c r="A149" s="292"/>
      <c r="B149" s="292"/>
      <c r="C149" s="293"/>
      <c r="D149" s="292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</row>
    <row r="150" ht="14.25" customHeight="1">
      <c r="A150" s="292"/>
      <c r="B150" s="292"/>
      <c r="C150" s="293"/>
      <c r="D150" s="292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</row>
    <row r="151" ht="14.25" customHeight="1">
      <c r="A151" s="292"/>
      <c r="B151" s="292"/>
      <c r="C151" s="293"/>
      <c r="D151" s="292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</row>
    <row r="152" ht="14.25" customHeight="1">
      <c r="A152" s="292"/>
      <c r="B152" s="292"/>
      <c r="C152" s="293"/>
      <c r="D152" s="292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</row>
    <row r="153" ht="14.25" customHeight="1">
      <c r="A153" s="292"/>
      <c r="B153" s="292"/>
      <c r="C153" s="293"/>
      <c r="D153" s="292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</row>
    <row r="154" ht="14.25" customHeight="1">
      <c r="A154" s="292"/>
      <c r="B154" s="292"/>
      <c r="C154" s="293"/>
      <c r="D154" s="292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</row>
    <row r="155" ht="14.25" customHeight="1">
      <c r="A155" s="292"/>
      <c r="B155" s="292"/>
      <c r="C155" s="293"/>
      <c r="D155" s="292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</row>
    <row r="156" ht="14.25" customHeight="1">
      <c r="A156" s="292"/>
      <c r="B156" s="292"/>
      <c r="C156" s="293"/>
      <c r="D156" s="292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</row>
    <row r="157" ht="14.25" customHeight="1">
      <c r="A157" s="292"/>
      <c r="B157" s="292"/>
      <c r="C157" s="293"/>
      <c r="D157" s="292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</row>
    <row r="158" ht="14.25" customHeight="1">
      <c r="A158" s="292"/>
      <c r="B158" s="292"/>
      <c r="C158" s="293"/>
      <c r="D158" s="292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</row>
    <row r="159" ht="14.25" customHeight="1">
      <c r="A159" s="292"/>
      <c r="B159" s="292"/>
      <c r="C159" s="293"/>
      <c r="D159" s="292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</row>
    <row r="160" ht="14.25" customHeight="1">
      <c r="A160" s="292"/>
      <c r="B160" s="292"/>
      <c r="C160" s="293"/>
      <c r="D160" s="292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</row>
    <row r="161" ht="14.25" customHeight="1">
      <c r="A161" s="292"/>
      <c r="B161" s="292"/>
      <c r="C161" s="293"/>
      <c r="D161" s="292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</row>
    <row r="162" ht="14.25" customHeight="1">
      <c r="A162" s="292"/>
      <c r="B162" s="292"/>
      <c r="C162" s="293"/>
      <c r="D162" s="292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</row>
    <row r="163" ht="14.25" customHeight="1">
      <c r="A163" s="292"/>
      <c r="B163" s="292"/>
      <c r="C163" s="293"/>
      <c r="D163" s="292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</row>
    <row r="164" ht="14.25" customHeight="1">
      <c r="A164" s="292"/>
      <c r="B164" s="292"/>
      <c r="C164" s="293"/>
      <c r="D164" s="292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</row>
    <row r="165" ht="14.25" customHeight="1">
      <c r="A165" s="292"/>
      <c r="B165" s="292"/>
      <c r="C165" s="293"/>
      <c r="D165" s="292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</row>
    <row r="166" ht="14.25" customHeight="1">
      <c r="A166" s="292"/>
      <c r="B166" s="292"/>
      <c r="C166" s="293"/>
      <c r="D166" s="292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</row>
    <row r="167" ht="14.25" customHeight="1">
      <c r="A167" s="292"/>
      <c r="B167" s="292"/>
      <c r="C167" s="293"/>
      <c r="D167" s="292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</row>
    <row r="168" ht="14.25" customHeight="1">
      <c r="A168" s="292"/>
      <c r="B168" s="292"/>
      <c r="C168" s="293"/>
      <c r="D168" s="292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</row>
    <row r="169" ht="14.25" customHeight="1">
      <c r="A169" s="292"/>
      <c r="B169" s="292"/>
      <c r="C169" s="293"/>
      <c r="D169" s="292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</row>
    <row r="170" ht="14.25" customHeight="1">
      <c r="A170" s="292"/>
      <c r="B170" s="292"/>
      <c r="C170" s="293"/>
      <c r="D170" s="292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</row>
    <row r="171" ht="14.25" customHeight="1">
      <c r="A171" s="292"/>
      <c r="B171" s="292"/>
      <c r="C171" s="293"/>
      <c r="D171" s="292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</row>
    <row r="172" ht="14.25" customHeight="1">
      <c r="A172" s="292"/>
      <c r="B172" s="292"/>
      <c r="C172" s="293"/>
      <c r="D172" s="292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</row>
    <row r="173" ht="14.25" customHeight="1">
      <c r="A173" s="292"/>
      <c r="B173" s="292"/>
      <c r="C173" s="293"/>
      <c r="D173" s="292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</row>
    <row r="174" ht="14.25" customHeight="1">
      <c r="A174" s="292"/>
      <c r="B174" s="292"/>
      <c r="C174" s="293"/>
      <c r="D174" s="292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</row>
    <row r="175" ht="14.25" customHeight="1">
      <c r="A175" s="292"/>
      <c r="B175" s="292"/>
      <c r="C175" s="293"/>
      <c r="D175" s="292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</row>
    <row r="176" ht="14.25" customHeight="1">
      <c r="A176" s="292"/>
      <c r="B176" s="292"/>
      <c r="C176" s="293"/>
      <c r="D176" s="292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</row>
    <row r="177" ht="14.25" customHeight="1">
      <c r="A177" s="292"/>
      <c r="B177" s="292"/>
      <c r="C177" s="293"/>
      <c r="D177" s="292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</row>
    <row r="178" ht="14.25" customHeight="1">
      <c r="A178" s="292"/>
      <c r="B178" s="292"/>
      <c r="C178" s="293"/>
      <c r="D178" s="292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</row>
    <row r="179" ht="14.25" customHeight="1">
      <c r="A179" s="292"/>
      <c r="B179" s="292"/>
      <c r="C179" s="293"/>
      <c r="D179" s="292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</row>
    <row r="180" ht="14.25" customHeight="1">
      <c r="A180" s="292"/>
      <c r="B180" s="292"/>
      <c r="C180" s="293"/>
      <c r="D180" s="292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</row>
    <row r="181" ht="14.25" customHeight="1">
      <c r="A181" s="292"/>
      <c r="B181" s="292"/>
      <c r="C181" s="293"/>
      <c r="D181" s="292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</row>
    <row r="182" ht="14.25" customHeight="1">
      <c r="A182" s="292"/>
      <c r="B182" s="292"/>
      <c r="C182" s="293"/>
      <c r="D182" s="292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</row>
    <row r="183" ht="14.25" customHeight="1">
      <c r="A183" s="292"/>
      <c r="B183" s="292"/>
      <c r="C183" s="293"/>
      <c r="D183" s="292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</row>
    <row r="184" ht="14.25" customHeight="1">
      <c r="A184" s="292"/>
      <c r="B184" s="292"/>
      <c r="C184" s="293"/>
      <c r="D184" s="292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</row>
    <row r="185" ht="14.25" customHeight="1">
      <c r="A185" s="292"/>
      <c r="B185" s="292"/>
      <c r="C185" s="293"/>
      <c r="D185" s="292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</row>
    <row r="186" ht="14.25" customHeight="1">
      <c r="A186" s="292"/>
      <c r="B186" s="292"/>
      <c r="C186" s="293"/>
      <c r="D186" s="292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</row>
    <row r="187" ht="14.25" customHeight="1">
      <c r="A187" s="292"/>
      <c r="B187" s="292"/>
      <c r="C187" s="293"/>
      <c r="D187" s="292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</row>
    <row r="188" ht="14.25" customHeight="1">
      <c r="A188" s="292"/>
      <c r="B188" s="292"/>
      <c r="C188" s="293"/>
      <c r="D188" s="292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</row>
    <row r="189" ht="14.25" customHeight="1">
      <c r="A189" s="292"/>
      <c r="B189" s="292"/>
      <c r="C189" s="293"/>
      <c r="D189" s="292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</row>
    <row r="190" ht="14.25" customHeight="1">
      <c r="A190" s="292"/>
      <c r="B190" s="292"/>
      <c r="C190" s="293"/>
      <c r="D190" s="292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</row>
    <row r="191" ht="14.25" customHeight="1">
      <c r="A191" s="292"/>
      <c r="B191" s="292"/>
      <c r="C191" s="293"/>
      <c r="D191" s="292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</row>
    <row r="192" ht="14.25" customHeight="1">
      <c r="A192" s="292"/>
      <c r="B192" s="292"/>
      <c r="C192" s="293"/>
      <c r="D192" s="292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</row>
    <row r="193" ht="14.25" customHeight="1">
      <c r="A193" s="292"/>
      <c r="B193" s="292"/>
      <c r="C193" s="293"/>
      <c r="D193" s="292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</row>
    <row r="194" ht="14.25" customHeight="1">
      <c r="A194" s="292"/>
      <c r="B194" s="292"/>
      <c r="C194" s="293"/>
      <c r="D194" s="292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  <c r="Z194" s="234"/>
    </row>
    <row r="195" ht="14.25" customHeight="1">
      <c r="A195" s="292"/>
      <c r="B195" s="292"/>
      <c r="C195" s="293"/>
      <c r="D195" s="292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</row>
    <row r="196" ht="14.25" customHeight="1">
      <c r="A196" s="292"/>
      <c r="B196" s="292"/>
      <c r="C196" s="293"/>
      <c r="D196" s="292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</row>
    <row r="197" ht="14.25" customHeight="1">
      <c r="A197" s="292"/>
      <c r="B197" s="292"/>
      <c r="C197" s="293"/>
      <c r="D197" s="292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</row>
    <row r="198" ht="14.25" customHeight="1">
      <c r="A198" s="292"/>
      <c r="B198" s="292"/>
      <c r="C198" s="293"/>
      <c r="D198" s="292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</row>
    <row r="199" ht="14.25" customHeight="1">
      <c r="A199" s="292"/>
      <c r="B199" s="292"/>
      <c r="C199" s="293"/>
      <c r="D199" s="292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</row>
    <row r="200" ht="14.25" customHeight="1">
      <c r="A200" s="292"/>
      <c r="B200" s="292"/>
      <c r="C200" s="293"/>
      <c r="D200" s="292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</row>
    <row r="201" ht="14.25" customHeight="1">
      <c r="A201" s="292"/>
      <c r="B201" s="292"/>
      <c r="C201" s="293"/>
      <c r="D201" s="292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</row>
    <row r="202" ht="14.25" customHeight="1">
      <c r="A202" s="292"/>
      <c r="B202" s="292"/>
      <c r="C202" s="293"/>
      <c r="D202" s="292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</row>
    <row r="203" ht="14.25" customHeight="1">
      <c r="A203" s="292"/>
      <c r="B203" s="292"/>
      <c r="C203" s="293"/>
      <c r="D203" s="292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</row>
    <row r="204" ht="14.25" customHeight="1">
      <c r="A204" s="292"/>
      <c r="B204" s="292"/>
      <c r="C204" s="293"/>
      <c r="D204" s="292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</row>
    <row r="205" ht="14.25" customHeight="1">
      <c r="A205" s="292"/>
      <c r="B205" s="292"/>
      <c r="C205" s="293"/>
      <c r="D205" s="292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</row>
    <row r="206" ht="14.25" customHeight="1">
      <c r="A206" s="292"/>
      <c r="B206" s="292"/>
      <c r="C206" s="293"/>
      <c r="D206" s="292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</row>
    <row r="207" ht="14.25" customHeight="1">
      <c r="A207" s="292"/>
      <c r="B207" s="292"/>
      <c r="C207" s="293"/>
      <c r="D207" s="292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</row>
    <row r="208" ht="14.25" customHeight="1">
      <c r="A208" s="292"/>
      <c r="B208" s="292"/>
      <c r="C208" s="293"/>
      <c r="D208" s="292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  <c r="Z208" s="234"/>
    </row>
    <row r="209" ht="14.25" customHeight="1">
      <c r="A209" s="292"/>
      <c r="B209" s="292"/>
      <c r="C209" s="293"/>
      <c r="D209" s="292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</row>
    <row r="210" ht="14.25" customHeight="1">
      <c r="A210" s="292"/>
      <c r="B210" s="292"/>
      <c r="C210" s="293"/>
      <c r="D210" s="292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</row>
    <row r="211" ht="14.25" customHeight="1">
      <c r="A211" s="292"/>
      <c r="B211" s="292"/>
      <c r="C211" s="293"/>
      <c r="D211" s="292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</row>
    <row r="212" ht="14.25" customHeight="1">
      <c r="A212" s="292"/>
      <c r="B212" s="292"/>
      <c r="C212" s="293"/>
      <c r="D212" s="292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</row>
    <row r="213" ht="14.25" customHeight="1">
      <c r="A213" s="292"/>
      <c r="B213" s="292"/>
      <c r="C213" s="293"/>
      <c r="D213" s="292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</row>
    <row r="214" ht="14.25" customHeight="1">
      <c r="A214" s="292"/>
      <c r="B214" s="292"/>
      <c r="C214" s="293"/>
      <c r="D214" s="292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</row>
    <row r="215" ht="14.25" customHeight="1">
      <c r="A215" s="292"/>
      <c r="B215" s="292"/>
      <c r="C215" s="293"/>
      <c r="D215" s="292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</row>
    <row r="216" ht="14.25" customHeight="1">
      <c r="A216" s="292"/>
      <c r="B216" s="292"/>
      <c r="C216" s="293"/>
      <c r="D216" s="292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</row>
    <row r="217" ht="14.25" customHeight="1">
      <c r="A217" s="292"/>
      <c r="B217" s="292"/>
      <c r="C217" s="293"/>
      <c r="D217" s="292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</row>
    <row r="218" ht="14.25" customHeight="1">
      <c r="A218" s="292"/>
      <c r="B218" s="292"/>
      <c r="C218" s="293"/>
      <c r="D218" s="292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</row>
    <row r="219" ht="14.25" customHeight="1">
      <c r="A219" s="292"/>
      <c r="B219" s="292"/>
      <c r="C219" s="293"/>
      <c r="D219" s="292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</row>
    <row r="220" ht="14.25" customHeight="1">
      <c r="A220" s="292"/>
      <c r="B220" s="292"/>
      <c r="C220" s="293"/>
      <c r="D220" s="292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</row>
    <row r="221" ht="14.25" customHeight="1">
      <c r="A221" s="292"/>
      <c r="B221" s="292"/>
      <c r="C221" s="293"/>
      <c r="D221" s="292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</row>
    <row r="222" ht="14.25" customHeight="1">
      <c r="A222" s="292"/>
      <c r="B222" s="292"/>
      <c r="C222" s="293"/>
      <c r="D222" s="292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</row>
    <row r="223" ht="14.25" customHeight="1">
      <c r="A223" s="292"/>
      <c r="B223" s="292"/>
      <c r="C223" s="293"/>
      <c r="D223" s="292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</row>
    <row r="224" ht="14.25" customHeight="1">
      <c r="A224" s="292"/>
      <c r="B224" s="292"/>
      <c r="C224" s="293"/>
      <c r="D224" s="292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</row>
    <row r="225" ht="14.25" customHeight="1">
      <c r="A225" s="292"/>
      <c r="B225" s="292"/>
      <c r="C225" s="293"/>
      <c r="D225" s="292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</row>
    <row r="226" ht="14.25" customHeight="1">
      <c r="A226" s="292"/>
      <c r="B226" s="292"/>
      <c r="C226" s="293"/>
      <c r="D226" s="292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</row>
    <row r="227" ht="14.25" customHeight="1">
      <c r="A227" s="292"/>
      <c r="B227" s="292"/>
      <c r="C227" s="293"/>
      <c r="D227" s="292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</row>
    <row r="228" ht="14.25" customHeight="1">
      <c r="A228" s="292"/>
      <c r="B228" s="292"/>
      <c r="C228" s="293"/>
      <c r="D228" s="292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</row>
    <row r="229" ht="14.25" customHeight="1">
      <c r="A229" s="292"/>
      <c r="B229" s="292"/>
      <c r="C229" s="293"/>
      <c r="D229" s="292"/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  <c r="Z229" s="234"/>
    </row>
    <row r="230" ht="14.25" customHeight="1">
      <c r="A230" s="292"/>
      <c r="B230" s="292"/>
      <c r="C230" s="293"/>
      <c r="D230" s="292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</row>
    <row r="231" ht="14.25" customHeight="1">
      <c r="A231" s="292"/>
      <c r="B231" s="292"/>
      <c r="C231" s="293"/>
      <c r="D231" s="292"/>
      <c r="E231" s="234"/>
      <c r="F231" s="234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  <c r="Z231" s="234"/>
    </row>
    <row r="232" ht="14.25" customHeight="1">
      <c r="A232" s="292"/>
      <c r="B232" s="292"/>
      <c r="C232" s="293"/>
      <c r="D232" s="292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</row>
    <row r="233" ht="14.25" customHeight="1">
      <c r="A233" s="292"/>
      <c r="B233" s="292"/>
      <c r="C233" s="293"/>
      <c r="D233" s="292"/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</row>
    <row r="234" ht="14.25" customHeight="1">
      <c r="A234" s="292"/>
      <c r="B234" s="292"/>
      <c r="C234" s="293"/>
      <c r="D234" s="292"/>
      <c r="E234" s="234"/>
      <c r="F234" s="234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</row>
    <row r="235" ht="14.25" customHeight="1">
      <c r="A235" s="292"/>
      <c r="B235" s="292"/>
      <c r="C235" s="293"/>
      <c r="D235" s="292"/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</row>
    <row r="236" ht="14.25" customHeight="1">
      <c r="A236" s="292"/>
      <c r="B236" s="292"/>
      <c r="C236" s="293"/>
      <c r="D236" s="292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  <c r="Z236" s="234"/>
    </row>
    <row r="237" ht="14.25" customHeight="1">
      <c r="A237" s="292"/>
      <c r="B237" s="292"/>
      <c r="C237" s="293"/>
      <c r="D237" s="292"/>
      <c r="E237" s="234"/>
      <c r="F237" s="234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</row>
    <row r="238" ht="14.25" customHeight="1">
      <c r="A238" s="292"/>
      <c r="B238" s="292"/>
      <c r="C238" s="293"/>
      <c r="D238" s="292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</row>
    <row r="239" ht="14.25" customHeight="1">
      <c r="A239" s="292"/>
      <c r="B239" s="292"/>
      <c r="C239" s="293"/>
      <c r="D239" s="292"/>
      <c r="E239" s="234"/>
      <c r="F239" s="234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</row>
    <row r="240" ht="14.25" customHeight="1">
      <c r="A240" s="292"/>
      <c r="B240" s="292"/>
      <c r="C240" s="293"/>
      <c r="D240" s="292"/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</row>
    <row r="241" ht="14.25" customHeight="1">
      <c r="A241" s="292"/>
      <c r="B241" s="292"/>
      <c r="C241" s="293"/>
      <c r="D241" s="292"/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</row>
    <row r="242" ht="14.25" customHeight="1">
      <c r="A242" s="292"/>
      <c r="B242" s="292"/>
      <c r="C242" s="293"/>
      <c r="D242" s="292"/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</row>
    <row r="243" ht="14.25" customHeight="1">
      <c r="A243" s="292"/>
      <c r="B243" s="292"/>
      <c r="C243" s="293"/>
      <c r="D243" s="292"/>
      <c r="E243" s="234"/>
      <c r="F243" s="234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</row>
    <row r="244" ht="14.25" customHeight="1">
      <c r="A244" s="292"/>
      <c r="B244" s="292"/>
      <c r="C244" s="293"/>
      <c r="D244" s="292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  <c r="Y244" s="234"/>
      <c r="Z244" s="234"/>
    </row>
    <row r="245" ht="14.25" customHeight="1">
      <c r="A245" s="292"/>
      <c r="B245" s="292"/>
      <c r="C245" s="293"/>
      <c r="D245" s="292"/>
      <c r="E245" s="234"/>
      <c r="F245" s="234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</row>
    <row r="246" ht="14.25" customHeight="1">
      <c r="A246" s="292"/>
      <c r="B246" s="292"/>
      <c r="C246" s="293"/>
      <c r="D246" s="292"/>
      <c r="E246" s="234"/>
      <c r="F246" s="234"/>
      <c r="G246" s="234"/>
      <c r="H246" s="234"/>
      <c r="I246" s="234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  <c r="Z246" s="234"/>
    </row>
    <row r="247" ht="14.25" customHeight="1">
      <c r="A247" s="292"/>
      <c r="B247" s="292"/>
      <c r="C247" s="293"/>
      <c r="D247" s="292"/>
      <c r="E247" s="234"/>
      <c r="F247" s="234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  <c r="Z247" s="234"/>
    </row>
    <row r="248" ht="14.25" customHeight="1">
      <c r="A248" s="292"/>
      <c r="B248" s="292"/>
      <c r="C248" s="293"/>
      <c r="D248" s="292"/>
      <c r="E248" s="234"/>
      <c r="F248" s="234"/>
      <c r="G248" s="234"/>
      <c r="H248" s="234"/>
      <c r="I248" s="234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  <c r="Z248" s="234"/>
    </row>
    <row r="249" ht="14.25" customHeight="1">
      <c r="A249" s="292"/>
      <c r="B249" s="292"/>
      <c r="C249" s="293"/>
      <c r="D249" s="292"/>
      <c r="E249" s="234"/>
      <c r="F249" s="234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  <c r="Z249" s="234"/>
    </row>
    <row r="250" ht="14.25" customHeight="1">
      <c r="A250" s="292"/>
      <c r="B250" s="292"/>
      <c r="C250" s="293"/>
      <c r="D250" s="292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  <c r="Y250" s="234"/>
      <c r="Z250" s="234"/>
    </row>
    <row r="251" ht="14.25" customHeight="1">
      <c r="A251" s="292"/>
      <c r="B251" s="292"/>
      <c r="C251" s="293"/>
      <c r="D251" s="292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</row>
    <row r="252" ht="14.25" customHeight="1">
      <c r="A252" s="292"/>
      <c r="B252" s="292"/>
      <c r="C252" s="293"/>
      <c r="D252" s="292"/>
      <c r="E252" s="234"/>
      <c r="F252" s="234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</row>
    <row r="253" ht="14.25" customHeight="1">
      <c r="A253" s="292"/>
      <c r="B253" s="292"/>
      <c r="C253" s="293"/>
      <c r="D253" s="292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  <c r="Z253" s="234"/>
    </row>
    <row r="254" ht="14.25" customHeight="1">
      <c r="A254" s="292"/>
      <c r="B254" s="292"/>
      <c r="C254" s="293"/>
      <c r="D254" s="292"/>
      <c r="E254" s="234"/>
      <c r="F254" s="234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  <c r="Z254" s="234"/>
    </row>
    <row r="255" ht="14.25" customHeight="1">
      <c r="A255" s="292"/>
      <c r="B255" s="292"/>
      <c r="C255" s="293"/>
      <c r="D255" s="292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  <c r="Z255" s="234"/>
    </row>
    <row r="256" ht="14.25" customHeight="1">
      <c r="A256" s="292"/>
      <c r="B256" s="292"/>
      <c r="C256" s="293"/>
      <c r="D256" s="292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  <c r="Z256" s="234"/>
    </row>
    <row r="257" ht="14.25" customHeight="1">
      <c r="A257" s="292"/>
      <c r="B257" s="292"/>
      <c r="C257" s="293"/>
      <c r="D257" s="292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  <c r="Z257" s="234"/>
    </row>
    <row r="258" ht="14.25" customHeight="1">
      <c r="A258" s="292"/>
      <c r="B258" s="292"/>
      <c r="C258" s="293"/>
      <c r="D258" s="292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  <c r="Z258" s="234"/>
    </row>
    <row r="259" ht="14.25" customHeight="1">
      <c r="A259" s="292"/>
      <c r="B259" s="292"/>
      <c r="C259" s="293"/>
      <c r="D259" s="292"/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  <c r="Z259" s="234"/>
    </row>
    <row r="260" ht="14.25" customHeight="1">
      <c r="A260" s="292"/>
      <c r="B260" s="292"/>
      <c r="C260" s="293"/>
      <c r="D260" s="292"/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  <c r="Z260" s="234"/>
    </row>
    <row r="261" ht="14.25" customHeight="1">
      <c r="A261" s="292"/>
      <c r="B261" s="292"/>
      <c r="C261" s="293"/>
      <c r="D261" s="292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  <c r="Z261" s="234"/>
    </row>
    <row r="262" ht="14.25" customHeight="1">
      <c r="A262" s="292"/>
      <c r="B262" s="292"/>
      <c r="C262" s="293"/>
      <c r="D262" s="292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</row>
    <row r="263" ht="14.25" customHeight="1">
      <c r="A263" s="292"/>
      <c r="B263" s="292"/>
      <c r="C263" s="293"/>
      <c r="D263" s="292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  <c r="Z263" s="234"/>
    </row>
    <row r="264" ht="14.25" customHeight="1">
      <c r="A264" s="292"/>
      <c r="B264" s="292"/>
      <c r="C264" s="293"/>
      <c r="D264" s="292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</row>
    <row r="265" ht="14.25" customHeight="1">
      <c r="A265" s="292"/>
      <c r="B265" s="292"/>
      <c r="C265" s="293"/>
      <c r="D265" s="292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  <c r="Z265" s="234"/>
    </row>
    <row r="266" ht="14.25" customHeight="1">
      <c r="A266" s="292"/>
      <c r="B266" s="292"/>
      <c r="C266" s="293"/>
      <c r="D266" s="292"/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4"/>
    </row>
    <row r="267" ht="14.25" customHeight="1">
      <c r="A267" s="292"/>
      <c r="B267" s="292"/>
      <c r="C267" s="293"/>
      <c r="D267" s="292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  <c r="Z267" s="234"/>
    </row>
    <row r="268" ht="14.25" customHeight="1">
      <c r="A268" s="292"/>
      <c r="B268" s="292"/>
      <c r="C268" s="293"/>
      <c r="D268" s="292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  <c r="Z268" s="234"/>
    </row>
    <row r="269" ht="14.25" customHeight="1">
      <c r="A269" s="292"/>
      <c r="B269" s="292"/>
      <c r="C269" s="293"/>
      <c r="D269" s="292"/>
      <c r="E269" s="234"/>
      <c r="F269" s="234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  <c r="Z269" s="234"/>
    </row>
    <row r="270" ht="14.25" customHeight="1">
      <c r="A270" s="292"/>
      <c r="B270" s="292"/>
      <c r="C270" s="293"/>
      <c r="D270" s="292"/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  <c r="Z270" s="234"/>
    </row>
    <row r="271" ht="14.25" customHeight="1">
      <c r="A271" s="292"/>
      <c r="B271" s="292"/>
      <c r="C271" s="293"/>
      <c r="D271" s="292"/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  <c r="Z271" s="234"/>
    </row>
    <row r="272" ht="14.25" customHeight="1">
      <c r="A272" s="292"/>
      <c r="B272" s="292"/>
      <c r="C272" s="293"/>
      <c r="D272" s="292"/>
      <c r="E272" s="234"/>
      <c r="F272" s="234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  <c r="Z272" s="234"/>
    </row>
    <row r="273" ht="14.25" customHeight="1">
      <c r="A273" s="292"/>
      <c r="B273" s="292"/>
      <c r="C273" s="293"/>
      <c r="D273" s="292"/>
      <c r="E273" s="234"/>
      <c r="F273" s="234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4"/>
    </row>
    <row r="274" ht="14.25" customHeight="1">
      <c r="A274" s="292"/>
      <c r="B274" s="292"/>
      <c r="C274" s="293"/>
      <c r="D274" s="292"/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  <c r="Z274" s="234"/>
    </row>
    <row r="275" ht="14.25" customHeight="1">
      <c r="A275" s="292"/>
      <c r="B275" s="292"/>
      <c r="C275" s="293"/>
      <c r="D275" s="292"/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  <c r="Z275" s="234"/>
    </row>
    <row r="276" ht="14.25" customHeight="1">
      <c r="A276" s="292"/>
      <c r="B276" s="292"/>
      <c r="C276" s="293"/>
      <c r="D276" s="292"/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</row>
    <row r="277" ht="14.25" customHeight="1">
      <c r="A277" s="292"/>
      <c r="B277" s="292"/>
      <c r="C277" s="293"/>
      <c r="D277" s="292"/>
      <c r="E277" s="234"/>
      <c r="F277" s="234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  <c r="Z277" s="234"/>
    </row>
    <row r="278" ht="14.25" customHeight="1">
      <c r="A278" s="292"/>
      <c r="B278" s="292"/>
      <c r="C278" s="293"/>
      <c r="D278" s="292"/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  <c r="Y278" s="234"/>
      <c r="Z278" s="234"/>
    </row>
    <row r="279" ht="14.25" customHeight="1">
      <c r="A279" s="292"/>
      <c r="B279" s="292"/>
      <c r="C279" s="293"/>
      <c r="D279" s="292"/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  <c r="Z279" s="234"/>
    </row>
    <row r="280" ht="14.25" customHeight="1">
      <c r="A280" s="292"/>
      <c r="B280" s="292"/>
      <c r="C280" s="293"/>
      <c r="D280" s="292"/>
      <c r="E280" s="234"/>
      <c r="F280" s="234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  <c r="Z280" s="234"/>
    </row>
    <row r="281" ht="14.25" customHeight="1">
      <c r="A281" s="292"/>
      <c r="B281" s="292"/>
      <c r="C281" s="293"/>
      <c r="D281" s="292"/>
      <c r="E281" s="234"/>
      <c r="F281" s="234"/>
      <c r="G281" s="234"/>
      <c r="H281" s="234"/>
      <c r="I281" s="234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  <c r="Z281" s="234"/>
    </row>
    <row r="282" ht="14.25" customHeight="1">
      <c r="A282" s="292"/>
      <c r="B282" s="292"/>
      <c r="C282" s="293"/>
      <c r="D282" s="292"/>
      <c r="E282" s="234"/>
      <c r="F282" s="234"/>
      <c r="G282" s="234"/>
      <c r="H282" s="234"/>
      <c r="I282" s="234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  <c r="Z282" s="234"/>
    </row>
    <row r="283" ht="14.25" customHeight="1">
      <c r="A283" s="292"/>
      <c r="B283" s="292"/>
      <c r="C283" s="293"/>
      <c r="D283" s="292"/>
      <c r="E283" s="234"/>
      <c r="F283" s="234"/>
      <c r="G283" s="234"/>
      <c r="H283" s="234"/>
      <c r="I283" s="234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  <c r="Y283" s="234"/>
      <c r="Z283" s="234"/>
    </row>
    <row r="284" ht="14.25" customHeight="1">
      <c r="A284" s="292"/>
      <c r="B284" s="292"/>
      <c r="C284" s="293"/>
      <c r="D284" s="292"/>
      <c r="E284" s="234"/>
      <c r="F284" s="234"/>
      <c r="G284" s="234"/>
      <c r="H284" s="234"/>
      <c r="I284" s="234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  <c r="Y284" s="234"/>
      <c r="Z284" s="234"/>
    </row>
    <row r="285" ht="14.25" customHeight="1">
      <c r="A285" s="292"/>
      <c r="B285" s="292"/>
      <c r="C285" s="293"/>
      <c r="D285" s="292"/>
      <c r="E285" s="234"/>
      <c r="F285" s="234"/>
      <c r="G285" s="234"/>
      <c r="H285" s="234"/>
      <c r="I285" s="234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  <c r="Z285" s="234"/>
    </row>
    <row r="286" ht="14.25" customHeight="1">
      <c r="A286" s="292"/>
      <c r="B286" s="292"/>
      <c r="C286" s="293"/>
      <c r="D286" s="292"/>
      <c r="E286" s="234"/>
      <c r="F286" s="234"/>
      <c r="G286" s="234"/>
      <c r="H286" s="234"/>
      <c r="I286" s="234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  <c r="Y286" s="234"/>
      <c r="Z286" s="234"/>
    </row>
    <row r="287" ht="14.25" customHeight="1">
      <c r="A287" s="292"/>
      <c r="B287" s="292"/>
      <c r="C287" s="293"/>
      <c r="D287" s="292"/>
      <c r="E287" s="234"/>
      <c r="F287" s="234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  <c r="Z287" s="234"/>
    </row>
    <row r="288" ht="14.25" customHeight="1">
      <c r="A288" s="292"/>
      <c r="B288" s="292"/>
      <c r="C288" s="293"/>
      <c r="D288" s="292"/>
      <c r="E288" s="234"/>
      <c r="F288" s="234"/>
      <c r="G288" s="234"/>
      <c r="H288" s="234"/>
      <c r="I288" s="234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  <c r="Z288" s="234"/>
    </row>
    <row r="289" ht="14.25" customHeight="1">
      <c r="A289" s="292"/>
      <c r="B289" s="292"/>
      <c r="C289" s="293"/>
      <c r="D289" s="292"/>
      <c r="E289" s="234"/>
      <c r="F289" s="234"/>
      <c r="G289" s="234"/>
      <c r="H289" s="234"/>
      <c r="I289" s="234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  <c r="Z289" s="234"/>
    </row>
    <row r="290" ht="14.25" customHeight="1">
      <c r="A290" s="292"/>
      <c r="B290" s="292"/>
      <c r="C290" s="293"/>
      <c r="D290" s="292"/>
      <c r="E290" s="234"/>
      <c r="F290" s="234"/>
      <c r="G290" s="234"/>
      <c r="H290" s="234"/>
      <c r="I290" s="234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  <c r="Z290" s="234"/>
    </row>
    <row r="291" ht="14.25" customHeight="1">
      <c r="A291" s="292"/>
      <c r="B291" s="292"/>
      <c r="C291" s="293"/>
      <c r="D291" s="292"/>
      <c r="E291" s="234"/>
      <c r="F291" s="234"/>
      <c r="G291" s="234"/>
      <c r="H291" s="234"/>
      <c r="I291" s="234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</row>
    <row r="292" ht="14.25" customHeight="1">
      <c r="A292" s="292"/>
      <c r="B292" s="292"/>
      <c r="C292" s="293"/>
      <c r="D292" s="292"/>
      <c r="E292" s="234"/>
      <c r="F292" s="234"/>
      <c r="G292" s="234"/>
      <c r="H292" s="234"/>
      <c r="I292" s="234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  <c r="Y292" s="234"/>
      <c r="Z292" s="234"/>
    </row>
    <row r="293" ht="14.25" customHeight="1">
      <c r="A293" s="292"/>
      <c r="B293" s="292"/>
      <c r="C293" s="293"/>
      <c r="D293" s="292"/>
      <c r="E293" s="234"/>
      <c r="F293" s="234"/>
      <c r="G293" s="234"/>
      <c r="H293" s="234"/>
      <c r="I293" s="234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</row>
    <row r="294" ht="14.25" customHeight="1">
      <c r="A294" s="292"/>
      <c r="B294" s="292"/>
      <c r="C294" s="293"/>
      <c r="D294" s="292"/>
      <c r="E294" s="234"/>
      <c r="F294" s="234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</row>
    <row r="295" ht="14.25" customHeight="1">
      <c r="A295" s="292"/>
      <c r="B295" s="292"/>
      <c r="C295" s="293"/>
      <c r="D295" s="292"/>
      <c r="E295" s="234"/>
      <c r="F295" s="234"/>
      <c r="G295" s="234"/>
      <c r="H295" s="234"/>
      <c r="I295" s="234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  <c r="Z295" s="234"/>
    </row>
    <row r="296" ht="14.25" customHeight="1">
      <c r="A296" s="292"/>
      <c r="B296" s="292"/>
      <c r="C296" s="293"/>
      <c r="D296" s="292"/>
      <c r="E296" s="234"/>
      <c r="F296" s="234"/>
      <c r="G296" s="234"/>
      <c r="H296" s="234"/>
      <c r="I296" s="234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</row>
    <row r="297" ht="14.25" customHeight="1">
      <c r="A297" s="292"/>
      <c r="B297" s="292"/>
      <c r="C297" s="293"/>
      <c r="D297" s="292"/>
      <c r="E297" s="234"/>
      <c r="F297" s="234"/>
      <c r="G297" s="234"/>
      <c r="H297" s="234"/>
      <c r="I297" s="234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</row>
    <row r="298" ht="14.25" customHeight="1">
      <c r="A298" s="292"/>
      <c r="B298" s="292"/>
      <c r="C298" s="293"/>
      <c r="D298" s="292"/>
      <c r="E298" s="234"/>
      <c r="F298" s="234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</row>
    <row r="299" ht="14.25" customHeight="1">
      <c r="A299" s="292"/>
      <c r="B299" s="292"/>
      <c r="C299" s="293"/>
      <c r="D299" s="292"/>
      <c r="E299" s="234"/>
      <c r="F299" s="234"/>
      <c r="G299" s="234"/>
      <c r="H299" s="234"/>
      <c r="I299" s="234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</row>
    <row r="300" ht="14.25" customHeight="1">
      <c r="A300" s="292"/>
      <c r="B300" s="292"/>
      <c r="C300" s="293"/>
      <c r="D300" s="292"/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</row>
    <row r="301" ht="14.25" customHeight="1">
      <c r="A301" s="292"/>
      <c r="B301" s="292"/>
      <c r="C301" s="293"/>
      <c r="D301" s="292"/>
      <c r="E301" s="234"/>
      <c r="F301" s="234"/>
      <c r="G301" s="234"/>
      <c r="H301" s="234"/>
      <c r="I301" s="234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</row>
    <row r="302" ht="14.25" customHeight="1">
      <c r="A302" s="292"/>
      <c r="B302" s="292"/>
      <c r="C302" s="293"/>
      <c r="D302" s="292"/>
      <c r="E302" s="234"/>
      <c r="F302" s="234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</row>
    <row r="303" ht="14.25" customHeight="1">
      <c r="A303" s="292"/>
      <c r="B303" s="292"/>
      <c r="C303" s="293"/>
      <c r="D303" s="292"/>
      <c r="E303" s="234"/>
      <c r="F303" s="234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  <c r="Z303" s="234"/>
    </row>
    <row r="304" ht="14.25" customHeight="1">
      <c r="A304" s="292"/>
      <c r="B304" s="292"/>
      <c r="C304" s="293"/>
      <c r="D304" s="292"/>
      <c r="E304" s="234"/>
      <c r="F304" s="234"/>
      <c r="G304" s="234"/>
      <c r="H304" s="234"/>
      <c r="I304" s="234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  <c r="Z304" s="234"/>
    </row>
    <row r="305" ht="14.25" customHeight="1">
      <c r="A305" s="292"/>
      <c r="B305" s="292"/>
      <c r="C305" s="293"/>
      <c r="D305" s="292"/>
      <c r="E305" s="234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</row>
    <row r="306" ht="14.25" customHeight="1">
      <c r="A306" s="292"/>
      <c r="B306" s="292"/>
      <c r="C306" s="293"/>
      <c r="D306" s="292"/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</row>
    <row r="307" ht="14.25" customHeight="1">
      <c r="A307" s="292"/>
      <c r="B307" s="292"/>
      <c r="C307" s="293"/>
      <c r="D307" s="292"/>
      <c r="E307" s="234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</row>
    <row r="308" ht="14.25" customHeight="1">
      <c r="A308" s="292"/>
      <c r="B308" s="292"/>
      <c r="C308" s="293"/>
      <c r="D308" s="292"/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</row>
    <row r="309" ht="14.25" customHeight="1">
      <c r="A309" s="292"/>
      <c r="B309" s="292"/>
      <c r="C309" s="293"/>
      <c r="D309" s="292"/>
      <c r="E309" s="234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</row>
    <row r="310" ht="14.25" customHeight="1">
      <c r="A310" s="292"/>
      <c r="B310" s="292"/>
      <c r="C310" s="293"/>
      <c r="D310" s="292"/>
      <c r="E310" s="234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</row>
    <row r="311" ht="14.25" customHeight="1">
      <c r="A311" s="292"/>
      <c r="B311" s="292"/>
      <c r="C311" s="293"/>
      <c r="D311" s="292"/>
      <c r="E311" s="234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</row>
    <row r="312" ht="14.25" customHeight="1">
      <c r="A312" s="292"/>
      <c r="B312" s="292"/>
      <c r="C312" s="293"/>
      <c r="D312" s="292"/>
      <c r="E312" s="234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</row>
    <row r="313" ht="14.25" customHeight="1">
      <c r="A313" s="292"/>
      <c r="B313" s="292"/>
      <c r="C313" s="293"/>
      <c r="D313" s="292"/>
      <c r="E313" s="234"/>
      <c r="F313" s="234"/>
      <c r="G313" s="234"/>
      <c r="H313" s="234"/>
      <c r="I313" s="234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  <c r="Z313" s="234"/>
    </row>
    <row r="314" ht="14.25" customHeight="1">
      <c r="A314" s="292"/>
      <c r="B314" s="292"/>
      <c r="C314" s="293"/>
      <c r="D314" s="292"/>
      <c r="E314" s="234"/>
      <c r="F314" s="234"/>
      <c r="G314" s="234"/>
      <c r="H314" s="234"/>
      <c r="I314" s="234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  <c r="Y314" s="234"/>
      <c r="Z314" s="234"/>
    </row>
    <row r="315" ht="14.25" customHeight="1">
      <c r="A315" s="292"/>
      <c r="B315" s="292"/>
      <c r="C315" s="293"/>
      <c r="D315" s="292"/>
      <c r="E315" s="234"/>
      <c r="F315" s="234"/>
      <c r="G315" s="234"/>
      <c r="H315" s="234"/>
      <c r="I315" s="234"/>
      <c r="J315" s="234"/>
      <c r="K315" s="234"/>
      <c r="L315" s="234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  <c r="Y315" s="234"/>
      <c r="Z315" s="234"/>
    </row>
    <row r="316" ht="14.25" customHeight="1">
      <c r="A316" s="292"/>
      <c r="B316" s="292"/>
      <c r="C316" s="293"/>
      <c r="D316" s="292"/>
      <c r="E316" s="234"/>
      <c r="F316" s="234"/>
      <c r="G316" s="234"/>
      <c r="H316" s="234"/>
      <c r="I316" s="234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  <c r="Z316" s="234"/>
    </row>
    <row r="317" ht="14.25" customHeight="1">
      <c r="A317" s="292"/>
      <c r="B317" s="292"/>
      <c r="C317" s="293"/>
      <c r="D317" s="292"/>
      <c r="E317" s="234"/>
      <c r="F317" s="234"/>
      <c r="G317" s="234"/>
      <c r="H317" s="234"/>
      <c r="I317" s="234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  <c r="Z317" s="234"/>
    </row>
    <row r="318" ht="14.25" customHeight="1">
      <c r="A318" s="292"/>
      <c r="B318" s="292"/>
      <c r="C318" s="293"/>
      <c r="D318" s="292"/>
      <c r="E318" s="234"/>
      <c r="F318" s="234"/>
      <c r="G318" s="234"/>
      <c r="H318" s="234"/>
      <c r="I318" s="234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  <c r="Y318" s="234"/>
      <c r="Z318" s="234"/>
    </row>
    <row r="319" ht="14.25" customHeight="1">
      <c r="A319" s="292"/>
      <c r="B319" s="292"/>
      <c r="C319" s="293"/>
      <c r="D319" s="292"/>
      <c r="E319" s="234"/>
      <c r="F319" s="234"/>
      <c r="G319" s="234"/>
      <c r="H319" s="234"/>
      <c r="I319" s="234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  <c r="Z319" s="234"/>
    </row>
    <row r="320" ht="14.25" customHeight="1">
      <c r="A320" s="292"/>
      <c r="B320" s="292"/>
      <c r="C320" s="293"/>
      <c r="D320" s="292"/>
      <c r="E320" s="234"/>
      <c r="F320" s="234"/>
      <c r="G320" s="234"/>
      <c r="H320" s="234"/>
      <c r="I320" s="234"/>
      <c r="J320" s="234"/>
      <c r="K320" s="234"/>
      <c r="L320" s="234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  <c r="Y320" s="234"/>
      <c r="Z320" s="234"/>
    </row>
    <row r="321" ht="14.25" customHeight="1">
      <c r="A321" s="292"/>
      <c r="B321" s="292"/>
      <c r="C321" s="293"/>
      <c r="D321" s="292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  <c r="Y321" s="234"/>
      <c r="Z321" s="234"/>
    </row>
    <row r="322" ht="14.25" customHeight="1">
      <c r="A322" s="292"/>
      <c r="B322" s="292"/>
      <c r="C322" s="293"/>
      <c r="D322" s="292"/>
      <c r="E322" s="234"/>
      <c r="F322" s="234"/>
      <c r="G322" s="234"/>
      <c r="H322" s="234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  <c r="Y322" s="234"/>
      <c r="Z322" s="234"/>
    </row>
    <row r="323" ht="14.25" customHeight="1">
      <c r="A323" s="292"/>
      <c r="B323" s="292"/>
      <c r="C323" s="293"/>
      <c r="D323" s="292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  <c r="Y323" s="234"/>
      <c r="Z323" s="234"/>
    </row>
    <row r="324" ht="14.25" customHeight="1">
      <c r="A324" s="292"/>
      <c r="B324" s="292"/>
      <c r="C324" s="293"/>
      <c r="D324" s="292"/>
      <c r="E324" s="234"/>
      <c r="F324" s="234"/>
      <c r="G324" s="234"/>
      <c r="H324" s="234"/>
      <c r="I324" s="234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  <c r="Y324" s="234"/>
      <c r="Z324" s="234"/>
    </row>
    <row r="325" ht="14.25" customHeight="1">
      <c r="A325" s="292"/>
      <c r="B325" s="292"/>
      <c r="C325" s="293"/>
      <c r="D325" s="292"/>
      <c r="E325" s="234"/>
      <c r="F325" s="234"/>
      <c r="G325" s="234"/>
      <c r="H325" s="234"/>
      <c r="I325" s="234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  <c r="Y325" s="234"/>
      <c r="Z325" s="234"/>
    </row>
    <row r="326" ht="14.25" customHeight="1">
      <c r="A326" s="292"/>
      <c r="B326" s="292"/>
      <c r="C326" s="293"/>
      <c r="D326" s="292"/>
      <c r="E326" s="234"/>
      <c r="F326" s="234"/>
      <c r="G326" s="234"/>
      <c r="H326" s="234"/>
      <c r="I326" s="234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  <c r="Z326" s="234"/>
    </row>
    <row r="327" ht="14.25" customHeight="1">
      <c r="A327" s="292"/>
      <c r="B327" s="292"/>
      <c r="C327" s="293"/>
      <c r="D327" s="292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  <c r="Z327" s="234"/>
    </row>
    <row r="328" ht="14.25" customHeight="1">
      <c r="A328" s="292"/>
      <c r="B328" s="292"/>
      <c r="C328" s="293"/>
      <c r="D328" s="292"/>
      <c r="E328" s="234"/>
      <c r="F328" s="234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  <c r="Z328" s="234"/>
    </row>
    <row r="329" ht="14.25" customHeight="1">
      <c r="A329" s="292"/>
      <c r="B329" s="292"/>
      <c r="C329" s="293"/>
      <c r="D329" s="292"/>
      <c r="E329" s="234"/>
      <c r="F329" s="234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  <c r="Z329" s="234"/>
    </row>
    <row r="330" ht="14.25" customHeight="1">
      <c r="A330" s="292"/>
      <c r="B330" s="292"/>
      <c r="C330" s="293"/>
      <c r="D330" s="292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  <c r="Z330" s="234"/>
    </row>
    <row r="331" ht="14.25" customHeight="1">
      <c r="A331" s="292"/>
      <c r="B331" s="292"/>
      <c r="C331" s="293"/>
      <c r="D331" s="292"/>
      <c r="E331" s="234"/>
      <c r="F331" s="234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</row>
    <row r="332" ht="14.25" customHeight="1">
      <c r="A332" s="292"/>
      <c r="B332" s="292"/>
      <c r="C332" s="293"/>
      <c r="D332" s="292"/>
      <c r="E332" s="234"/>
      <c r="F332" s="234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</row>
    <row r="333" ht="14.25" customHeight="1">
      <c r="A333" s="292"/>
      <c r="B333" s="292"/>
      <c r="C333" s="293"/>
      <c r="D333" s="292"/>
      <c r="E333" s="234"/>
      <c r="F333" s="234"/>
      <c r="G333" s="234"/>
      <c r="H333" s="234"/>
      <c r="I333" s="234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</row>
    <row r="334" ht="14.25" customHeight="1">
      <c r="A334" s="292"/>
      <c r="B334" s="292"/>
      <c r="C334" s="293"/>
      <c r="D334" s="292"/>
      <c r="E334" s="234"/>
      <c r="F334" s="234"/>
      <c r="G334" s="234"/>
      <c r="H334" s="234"/>
      <c r="I334" s="234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</row>
    <row r="335" ht="14.25" customHeight="1">
      <c r="A335" s="292"/>
      <c r="B335" s="292"/>
      <c r="C335" s="293"/>
      <c r="D335" s="292"/>
      <c r="E335" s="234"/>
      <c r="F335" s="234"/>
      <c r="G335" s="234"/>
      <c r="H335" s="234"/>
      <c r="I335" s="234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</row>
    <row r="336" ht="14.25" customHeight="1">
      <c r="A336" s="292"/>
      <c r="B336" s="292"/>
      <c r="C336" s="293"/>
      <c r="D336" s="292"/>
      <c r="E336" s="234"/>
      <c r="F336" s="234"/>
      <c r="G336" s="234"/>
      <c r="H336" s="234"/>
      <c r="I336" s="234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</row>
    <row r="337" ht="14.25" customHeight="1">
      <c r="A337" s="292"/>
      <c r="B337" s="292"/>
      <c r="C337" s="293"/>
      <c r="D337" s="292"/>
      <c r="E337" s="234"/>
      <c r="F337" s="234"/>
      <c r="G337" s="234"/>
      <c r="H337" s="234"/>
      <c r="I337" s="234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</row>
    <row r="338" ht="14.25" customHeight="1">
      <c r="A338" s="292"/>
      <c r="B338" s="292"/>
      <c r="C338" s="293"/>
      <c r="D338" s="292"/>
      <c r="E338" s="234"/>
      <c r="F338" s="234"/>
      <c r="G338" s="234"/>
      <c r="H338" s="234"/>
      <c r="I338" s="234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</row>
    <row r="339" ht="14.25" customHeight="1">
      <c r="A339" s="292"/>
      <c r="B339" s="292"/>
      <c r="C339" s="293"/>
      <c r="D339" s="292"/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  <c r="Z339" s="234"/>
    </row>
    <row r="340" ht="14.25" customHeight="1">
      <c r="A340" s="292"/>
      <c r="B340" s="292"/>
      <c r="C340" s="293"/>
      <c r="D340" s="292"/>
      <c r="E340" s="234"/>
      <c r="F340" s="234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Y340" s="234"/>
      <c r="Z340" s="234"/>
    </row>
    <row r="341" ht="14.25" customHeight="1">
      <c r="A341" s="292"/>
      <c r="B341" s="292"/>
      <c r="C341" s="293"/>
      <c r="D341" s="292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  <c r="Z341" s="234"/>
    </row>
    <row r="342" ht="14.25" customHeight="1">
      <c r="A342" s="292"/>
      <c r="B342" s="292"/>
      <c r="C342" s="293"/>
      <c r="D342" s="292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  <c r="Z342" s="234"/>
    </row>
    <row r="343" ht="14.25" customHeight="1">
      <c r="A343" s="292"/>
      <c r="B343" s="292"/>
      <c r="C343" s="293"/>
      <c r="D343" s="292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</row>
    <row r="344" ht="14.25" customHeight="1">
      <c r="A344" s="292"/>
      <c r="B344" s="292"/>
      <c r="C344" s="293"/>
      <c r="D344" s="292"/>
      <c r="E344" s="234"/>
      <c r="F344" s="234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  <c r="Z344" s="234"/>
    </row>
    <row r="345" ht="14.25" customHeight="1">
      <c r="A345" s="292"/>
      <c r="B345" s="292"/>
      <c r="C345" s="293"/>
      <c r="D345" s="292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  <c r="Z345" s="234"/>
    </row>
    <row r="346" ht="14.25" customHeight="1">
      <c r="A346" s="292"/>
      <c r="B346" s="292"/>
      <c r="C346" s="293"/>
      <c r="D346" s="292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  <c r="Y346" s="234"/>
      <c r="Z346" s="234"/>
    </row>
    <row r="347" ht="14.25" customHeight="1">
      <c r="A347" s="292"/>
      <c r="B347" s="292"/>
      <c r="C347" s="293"/>
      <c r="D347" s="292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  <c r="Z347" s="234"/>
    </row>
    <row r="348" ht="14.25" customHeight="1">
      <c r="A348" s="292"/>
      <c r="B348" s="292"/>
      <c r="C348" s="293"/>
      <c r="D348" s="292"/>
      <c r="E348" s="234"/>
      <c r="F348" s="234"/>
      <c r="G348" s="234"/>
      <c r="H348" s="234"/>
      <c r="I348" s="234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  <c r="Y348" s="234"/>
      <c r="Z348" s="234"/>
    </row>
    <row r="349" ht="14.25" customHeight="1">
      <c r="A349" s="292"/>
      <c r="B349" s="292"/>
      <c r="C349" s="293"/>
      <c r="D349" s="292"/>
      <c r="E349" s="234"/>
      <c r="F349" s="234"/>
      <c r="G349" s="234"/>
      <c r="H349" s="234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  <c r="Y349" s="234"/>
      <c r="Z349" s="234"/>
    </row>
    <row r="350" ht="14.25" customHeight="1">
      <c r="A350" s="292"/>
      <c r="B350" s="292"/>
      <c r="C350" s="293"/>
      <c r="D350" s="292"/>
      <c r="E350" s="234"/>
      <c r="F350" s="234"/>
      <c r="G350" s="234"/>
      <c r="H350" s="234"/>
      <c r="I350" s="234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  <c r="Y350" s="234"/>
      <c r="Z350" s="234"/>
    </row>
    <row r="351" ht="14.25" customHeight="1">
      <c r="A351" s="292"/>
      <c r="B351" s="292"/>
      <c r="C351" s="293"/>
      <c r="D351" s="292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  <c r="Y351" s="234"/>
      <c r="Z351" s="234"/>
    </row>
    <row r="352" ht="14.25" customHeight="1">
      <c r="A352" s="292"/>
      <c r="B352" s="292"/>
      <c r="C352" s="293"/>
      <c r="D352" s="292"/>
      <c r="E352" s="234"/>
      <c r="F352" s="234"/>
      <c r="G352" s="234"/>
      <c r="H352" s="234"/>
      <c r="I352" s="234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  <c r="Y352" s="234"/>
      <c r="Z352" s="234"/>
    </row>
    <row r="353" ht="14.25" customHeight="1">
      <c r="A353" s="292"/>
      <c r="B353" s="292"/>
      <c r="C353" s="293"/>
      <c r="D353" s="292"/>
      <c r="E353" s="234"/>
      <c r="F353" s="234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  <c r="Y353" s="234"/>
      <c r="Z353" s="234"/>
    </row>
    <row r="354" ht="14.25" customHeight="1">
      <c r="A354" s="292"/>
      <c r="B354" s="292"/>
      <c r="C354" s="293"/>
      <c r="D354" s="292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  <c r="Y354" s="234"/>
      <c r="Z354" s="234"/>
    </row>
    <row r="355" ht="14.25" customHeight="1">
      <c r="A355" s="292"/>
      <c r="B355" s="292"/>
      <c r="C355" s="293"/>
      <c r="D355" s="292"/>
      <c r="E355" s="234"/>
      <c r="F355" s="234"/>
      <c r="G355" s="234"/>
      <c r="H355" s="234"/>
      <c r="I355" s="234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  <c r="Y355" s="234"/>
      <c r="Z355" s="234"/>
    </row>
    <row r="356" ht="14.25" customHeight="1">
      <c r="A356" s="292"/>
      <c r="B356" s="292"/>
      <c r="C356" s="293"/>
      <c r="D356" s="292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  <c r="Z356" s="234"/>
    </row>
    <row r="357" ht="14.25" customHeight="1">
      <c r="A357" s="292"/>
      <c r="B357" s="292"/>
      <c r="C357" s="293"/>
      <c r="D357" s="292"/>
      <c r="E357" s="234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  <c r="Z357" s="234"/>
    </row>
    <row r="358" ht="14.25" customHeight="1">
      <c r="A358" s="292"/>
      <c r="B358" s="292"/>
      <c r="C358" s="293"/>
      <c r="D358" s="292"/>
      <c r="E358" s="234"/>
      <c r="F358" s="234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  <c r="Z358" s="234"/>
    </row>
    <row r="359" ht="14.25" customHeight="1">
      <c r="A359" s="292"/>
      <c r="B359" s="292"/>
      <c r="C359" s="293"/>
      <c r="D359" s="292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  <c r="Z359" s="234"/>
    </row>
    <row r="360" ht="14.25" customHeight="1">
      <c r="A360" s="292"/>
      <c r="B360" s="292"/>
      <c r="C360" s="293"/>
      <c r="D360" s="292"/>
      <c r="E360" s="234"/>
      <c r="F360" s="234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  <c r="Z360" s="234"/>
    </row>
    <row r="361" ht="14.25" customHeight="1">
      <c r="A361" s="292"/>
      <c r="B361" s="292"/>
      <c r="C361" s="293"/>
      <c r="D361" s="292"/>
      <c r="E361" s="234"/>
      <c r="F361" s="234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  <c r="Z361" s="234"/>
    </row>
    <row r="362" ht="14.25" customHeight="1">
      <c r="A362" s="292"/>
      <c r="B362" s="292"/>
      <c r="C362" s="293"/>
      <c r="D362" s="292"/>
      <c r="E362" s="234"/>
      <c r="F362" s="234"/>
      <c r="G362" s="234"/>
      <c r="H362" s="234"/>
      <c r="I362" s="234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  <c r="Y362" s="234"/>
      <c r="Z362" s="234"/>
    </row>
    <row r="363" ht="14.25" customHeight="1">
      <c r="A363" s="292"/>
      <c r="B363" s="292"/>
      <c r="C363" s="293"/>
      <c r="D363" s="292"/>
      <c r="E363" s="234"/>
      <c r="F363" s="234"/>
      <c r="G363" s="234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  <c r="Z363" s="234"/>
    </row>
    <row r="364" ht="14.25" customHeight="1">
      <c r="A364" s="292"/>
      <c r="B364" s="292"/>
      <c r="C364" s="293"/>
      <c r="D364" s="292"/>
      <c r="E364" s="234"/>
      <c r="F364" s="234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  <c r="Y364" s="234"/>
      <c r="Z364" s="234"/>
    </row>
    <row r="365" ht="14.25" customHeight="1">
      <c r="A365" s="292"/>
      <c r="B365" s="292"/>
      <c r="C365" s="293"/>
      <c r="D365" s="292"/>
      <c r="E365" s="234"/>
      <c r="F365" s="234"/>
      <c r="G365" s="234"/>
      <c r="H365" s="234"/>
      <c r="I365" s="234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  <c r="Y365" s="234"/>
      <c r="Z365" s="234"/>
    </row>
    <row r="366" ht="14.25" customHeight="1">
      <c r="A366" s="292"/>
      <c r="B366" s="292"/>
      <c r="C366" s="293"/>
      <c r="D366" s="292"/>
      <c r="E366" s="234"/>
      <c r="F366" s="234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  <c r="Y366" s="234"/>
      <c r="Z366" s="234"/>
    </row>
    <row r="367" ht="14.25" customHeight="1">
      <c r="A367" s="292"/>
      <c r="B367" s="292"/>
      <c r="C367" s="293"/>
      <c r="D367" s="292"/>
      <c r="E367" s="234"/>
      <c r="F367" s="234"/>
      <c r="G367" s="234"/>
      <c r="H367" s="234"/>
      <c r="I367" s="234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  <c r="Z367" s="234"/>
    </row>
    <row r="368" ht="14.25" customHeight="1">
      <c r="A368" s="292"/>
      <c r="B368" s="292"/>
      <c r="C368" s="293"/>
      <c r="D368" s="292"/>
      <c r="E368" s="234"/>
      <c r="F368" s="234"/>
      <c r="G368" s="234"/>
      <c r="H368" s="234"/>
      <c r="I368" s="234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  <c r="Y368" s="234"/>
      <c r="Z368" s="234"/>
    </row>
    <row r="369" ht="14.25" customHeight="1">
      <c r="A369" s="292"/>
      <c r="B369" s="292"/>
      <c r="C369" s="293"/>
      <c r="D369" s="292"/>
      <c r="E369" s="234"/>
      <c r="F369" s="234"/>
      <c r="G369" s="234"/>
      <c r="H369" s="234"/>
      <c r="I369" s="234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  <c r="Z369" s="234"/>
    </row>
    <row r="370" ht="14.25" customHeight="1">
      <c r="A370" s="292"/>
      <c r="B370" s="292"/>
      <c r="C370" s="293"/>
      <c r="D370" s="292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  <c r="Y370" s="234"/>
      <c r="Z370" s="234"/>
    </row>
    <row r="371" ht="14.25" customHeight="1">
      <c r="A371" s="292"/>
      <c r="B371" s="292"/>
      <c r="C371" s="293"/>
      <c r="D371" s="292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  <c r="Z371" s="234"/>
    </row>
    <row r="372" ht="14.25" customHeight="1">
      <c r="A372" s="292"/>
      <c r="B372" s="292"/>
      <c r="C372" s="293"/>
      <c r="D372" s="292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4"/>
      <c r="Z372" s="234"/>
    </row>
    <row r="373" ht="14.25" customHeight="1">
      <c r="A373" s="292"/>
      <c r="B373" s="292"/>
      <c r="C373" s="293"/>
      <c r="D373" s="292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Y373" s="234"/>
      <c r="Z373" s="234"/>
    </row>
    <row r="374" ht="14.25" customHeight="1">
      <c r="A374" s="292"/>
      <c r="B374" s="292"/>
      <c r="C374" s="293"/>
      <c r="D374" s="292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Y374" s="234"/>
      <c r="Z374" s="234"/>
    </row>
    <row r="375" ht="14.25" customHeight="1">
      <c r="A375" s="292"/>
      <c r="B375" s="292"/>
      <c r="C375" s="293"/>
      <c r="D375" s="292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  <c r="Z375" s="234"/>
    </row>
    <row r="376" ht="14.25" customHeight="1">
      <c r="A376" s="292"/>
      <c r="B376" s="292"/>
      <c r="C376" s="293"/>
      <c r="D376" s="292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</row>
    <row r="377" ht="14.25" customHeight="1">
      <c r="A377" s="292"/>
      <c r="B377" s="292"/>
      <c r="C377" s="293"/>
      <c r="D377" s="292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</row>
    <row r="378" ht="14.25" customHeight="1">
      <c r="A378" s="292"/>
      <c r="B378" s="292"/>
      <c r="C378" s="293"/>
      <c r="D378" s="292"/>
      <c r="E378" s="234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</row>
    <row r="379" ht="14.25" customHeight="1">
      <c r="A379" s="292"/>
      <c r="B379" s="292"/>
      <c r="C379" s="293"/>
      <c r="D379" s="292"/>
      <c r="E379" s="234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</row>
    <row r="380" ht="14.25" customHeight="1">
      <c r="A380" s="292"/>
      <c r="B380" s="292"/>
      <c r="C380" s="293"/>
      <c r="D380" s="292"/>
      <c r="E380" s="234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</row>
    <row r="381" ht="14.25" customHeight="1">
      <c r="A381" s="292"/>
      <c r="B381" s="292"/>
      <c r="C381" s="293"/>
      <c r="D381" s="292"/>
      <c r="E381" s="234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</row>
    <row r="382" ht="14.25" customHeight="1">
      <c r="A382" s="292"/>
      <c r="B382" s="292"/>
      <c r="C382" s="293"/>
      <c r="D382" s="292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</row>
    <row r="383" ht="14.25" customHeight="1">
      <c r="A383" s="292"/>
      <c r="B383" s="292"/>
      <c r="C383" s="293"/>
      <c r="D383" s="292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</row>
    <row r="384" ht="14.25" customHeight="1">
      <c r="A384" s="292"/>
      <c r="B384" s="292"/>
      <c r="C384" s="293"/>
      <c r="D384" s="292"/>
      <c r="E384" s="234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</row>
    <row r="385" ht="14.25" customHeight="1">
      <c r="A385" s="292"/>
      <c r="B385" s="292"/>
      <c r="C385" s="293"/>
      <c r="D385" s="292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</row>
    <row r="386" ht="14.25" customHeight="1">
      <c r="A386" s="292"/>
      <c r="B386" s="292"/>
      <c r="C386" s="293"/>
      <c r="D386" s="292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</row>
    <row r="387" ht="14.25" customHeight="1">
      <c r="A387" s="292"/>
      <c r="B387" s="292"/>
      <c r="C387" s="293"/>
      <c r="D387" s="292"/>
      <c r="E387" s="234"/>
      <c r="F387" s="234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  <c r="Z387" s="234"/>
    </row>
    <row r="388" ht="14.25" customHeight="1">
      <c r="A388" s="292"/>
      <c r="B388" s="292"/>
      <c r="C388" s="293"/>
      <c r="D388" s="292"/>
      <c r="E388" s="234"/>
      <c r="F388" s="234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  <c r="Y388" s="234"/>
      <c r="Z388" s="234"/>
    </row>
    <row r="389" ht="14.25" customHeight="1">
      <c r="A389" s="292"/>
      <c r="B389" s="292"/>
      <c r="C389" s="293"/>
      <c r="D389" s="292"/>
      <c r="E389" s="234"/>
      <c r="F389" s="234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</row>
    <row r="390" ht="14.25" customHeight="1">
      <c r="A390" s="292"/>
      <c r="B390" s="292"/>
      <c r="C390" s="293"/>
      <c r="D390" s="292"/>
      <c r="E390" s="234"/>
      <c r="F390" s="234"/>
      <c r="G390" s="234"/>
      <c r="H390" s="234"/>
      <c r="I390" s="234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  <c r="Y390" s="234"/>
      <c r="Z390" s="234"/>
    </row>
    <row r="391" ht="14.25" customHeight="1">
      <c r="A391" s="292"/>
      <c r="B391" s="292"/>
      <c r="C391" s="293"/>
      <c r="D391" s="292"/>
      <c r="E391" s="234"/>
      <c r="F391" s="234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  <c r="Z391" s="234"/>
    </row>
    <row r="392" ht="14.25" customHeight="1">
      <c r="A392" s="292"/>
      <c r="B392" s="292"/>
      <c r="C392" s="293"/>
      <c r="D392" s="292"/>
      <c r="E392" s="234"/>
      <c r="F392" s="234"/>
      <c r="G392" s="234"/>
      <c r="H392" s="234"/>
      <c r="I392" s="234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  <c r="Y392" s="234"/>
      <c r="Z392" s="234"/>
    </row>
    <row r="393" ht="14.25" customHeight="1">
      <c r="A393" s="292"/>
      <c r="B393" s="292"/>
      <c r="C393" s="293"/>
      <c r="D393" s="292"/>
      <c r="E393" s="234"/>
      <c r="F393" s="234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  <c r="Y393" s="234"/>
      <c r="Z393" s="234"/>
    </row>
    <row r="394" ht="14.25" customHeight="1">
      <c r="A394" s="292"/>
      <c r="B394" s="292"/>
      <c r="C394" s="293"/>
      <c r="D394" s="292"/>
      <c r="E394" s="234"/>
      <c r="F394" s="234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  <c r="Y394" s="234"/>
      <c r="Z394" s="234"/>
    </row>
    <row r="395" ht="14.25" customHeight="1">
      <c r="A395" s="292"/>
      <c r="B395" s="292"/>
      <c r="C395" s="293"/>
      <c r="D395" s="292"/>
      <c r="E395" s="234"/>
      <c r="F395" s="234"/>
      <c r="G395" s="234"/>
      <c r="H395" s="234"/>
      <c r="I395" s="234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</row>
    <row r="396" ht="14.25" customHeight="1">
      <c r="A396" s="292"/>
      <c r="B396" s="292"/>
      <c r="C396" s="293"/>
      <c r="D396" s="292"/>
      <c r="E396" s="234"/>
      <c r="F396" s="234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4"/>
      <c r="Z396" s="234"/>
    </row>
    <row r="397" ht="14.25" customHeight="1">
      <c r="A397" s="292"/>
      <c r="B397" s="292"/>
      <c r="C397" s="293"/>
      <c r="D397" s="292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  <c r="Z397" s="234"/>
    </row>
    <row r="398" ht="14.25" customHeight="1">
      <c r="A398" s="292"/>
      <c r="B398" s="292"/>
      <c r="C398" s="293"/>
      <c r="D398" s="292"/>
      <c r="E398" s="234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</row>
    <row r="399" ht="14.25" customHeight="1">
      <c r="A399" s="292"/>
      <c r="B399" s="292"/>
      <c r="C399" s="293"/>
      <c r="D399" s="292"/>
      <c r="E399" s="234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</row>
    <row r="400" ht="14.25" customHeight="1">
      <c r="A400" s="292"/>
      <c r="B400" s="292"/>
      <c r="C400" s="293"/>
      <c r="D400" s="292"/>
      <c r="E400" s="234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</row>
    <row r="401" ht="14.25" customHeight="1">
      <c r="A401" s="292"/>
      <c r="B401" s="292"/>
      <c r="C401" s="293"/>
      <c r="D401" s="292"/>
      <c r="E401" s="234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</row>
    <row r="402" ht="14.25" customHeight="1">
      <c r="A402" s="292"/>
      <c r="B402" s="292"/>
      <c r="C402" s="293"/>
      <c r="D402" s="292"/>
      <c r="E402" s="234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</row>
    <row r="403" ht="14.25" customHeight="1">
      <c r="A403" s="292"/>
      <c r="B403" s="292"/>
      <c r="C403" s="293"/>
      <c r="D403" s="292"/>
      <c r="E403" s="234"/>
      <c r="F403" s="234"/>
      <c r="G403" s="234"/>
      <c r="H403" s="234"/>
      <c r="I403" s="234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  <c r="Z403" s="234"/>
    </row>
    <row r="404" ht="14.25" customHeight="1">
      <c r="A404" s="292"/>
      <c r="B404" s="292"/>
      <c r="C404" s="293"/>
      <c r="D404" s="292"/>
      <c r="E404" s="234"/>
      <c r="F404" s="234"/>
      <c r="G404" s="234"/>
      <c r="H404" s="234"/>
      <c r="I404" s="234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Y404" s="234"/>
      <c r="Z404" s="234"/>
    </row>
    <row r="405" ht="14.25" customHeight="1">
      <c r="A405" s="292"/>
      <c r="B405" s="292"/>
      <c r="C405" s="293"/>
      <c r="D405" s="292"/>
      <c r="E405" s="234"/>
      <c r="F405" s="234"/>
      <c r="G405" s="234"/>
      <c r="H405" s="234"/>
      <c r="I405" s="234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  <c r="Y405" s="234"/>
      <c r="Z405" s="234"/>
    </row>
    <row r="406" ht="14.25" customHeight="1">
      <c r="A406" s="292"/>
      <c r="B406" s="292"/>
      <c r="C406" s="293"/>
      <c r="D406" s="292"/>
      <c r="E406" s="234"/>
      <c r="F406" s="234"/>
      <c r="G406" s="234"/>
      <c r="H406" s="234"/>
      <c r="I406" s="234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  <c r="Y406" s="234"/>
      <c r="Z406" s="234"/>
    </row>
    <row r="407" ht="14.25" customHeight="1">
      <c r="A407" s="292"/>
      <c r="B407" s="292"/>
      <c r="C407" s="293"/>
      <c r="D407" s="292"/>
      <c r="E407" s="234"/>
      <c r="F407" s="234"/>
      <c r="G407" s="234"/>
      <c r="H407" s="234"/>
      <c r="I407" s="234"/>
      <c r="J407" s="234"/>
      <c r="K407" s="234"/>
      <c r="L407" s="234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  <c r="Y407" s="234"/>
      <c r="Z407" s="234"/>
    </row>
    <row r="408" ht="14.25" customHeight="1">
      <c r="A408" s="292"/>
      <c r="B408" s="292"/>
      <c r="C408" s="293"/>
      <c r="D408" s="292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  <c r="Y408" s="234"/>
      <c r="Z408" s="234"/>
    </row>
    <row r="409" ht="14.25" customHeight="1">
      <c r="A409" s="292"/>
      <c r="B409" s="292"/>
      <c r="C409" s="293"/>
      <c r="D409" s="292"/>
      <c r="E409" s="234"/>
      <c r="F409" s="234"/>
      <c r="G409" s="234"/>
      <c r="H409" s="234"/>
      <c r="I409" s="234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  <c r="Y409" s="234"/>
      <c r="Z409" s="234"/>
    </row>
    <row r="410" ht="14.25" customHeight="1">
      <c r="A410" s="292"/>
      <c r="B410" s="292"/>
      <c r="C410" s="293"/>
      <c r="D410" s="292"/>
      <c r="E410" s="234"/>
      <c r="F410" s="234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  <c r="Y410" s="234"/>
      <c r="Z410" s="234"/>
    </row>
    <row r="411" ht="14.25" customHeight="1">
      <c r="A411" s="292"/>
      <c r="B411" s="292"/>
      <c r="C411" s="293"/>
      <c r="D411" s="292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</row>
    <row r="412" ht="14.25" customHeight="1">
      <c r="A412" s="292"/>
      <c r="B412" s="292"/>
      <c r="C412" s="293"/>
      <c r="D412" s="292"/>
      <c r="E412" s="234"/>
      <c r="F412" s="234"/>
      <c r="G412" s="234"/>
      <c r="H412" s="234"/>
      <c r="I412" s="234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  <c r="Y412" s="234"/>
      <c r="Z412" s="234"/>
    </row>
    <row r="413" ht="14.25" customHeight="1">
      <c r="A413" s="292"/>
      <c r="B413" s="292"/>
      <c r="C413" s="293"/>
      <c r="D413" s="292"/>
      <c r="E413" s="234"/>
      <c r="F413" s="234"/>
      <c r="G413" s="234"/>
      <c r="H413" s="234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4"/>
      <c r="Z413" s="234"/>
    </row>
    <row r="414" ht="14.25" customHeight="1">
      <c r="A414" s="292"/>
      <c r="B414" s="292"/>
      <c r="C414" s="293"/>
      <c r="D414" s="292"/>
      <c r="E414" s="234"/>
      <c r="F414" s="234"/>
      <c r="G414" s="234"/>
      <c r="H414" s="234"/>
      <c r="I414" s="234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  <c r="Z414" s="234"/>
    </row>
    <row r="415" ht="14.25" customHeight="1">
      <c r="A415" s="292"/>
      <c r="B415" s="292"/>
      <c r="C415" s="293"/>
      <c r="D415" s="292"/>
      <c r="E415" s="234"/>
      <c r="F415" s="234"/>
      <c r="G415" s="234"/>
      <c r="H415" s="234"/>
      <c r="I415" s="234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  <c r="Z415" s="234"/>
    </row>
    <row r="416" ht="14.25" customHeight="1">
      <c r="A416" s="292"/>
      <c r="B416" s="292"/>
      <c r="C416" s="293"/>
      <c r="D416" s="292"/>
      <c r="E416" s="234"/>
      <c r="F416" s="234"/>
      <c r="G416" s="234"/>
      <c r="H416" s="234"/>
      <c r="I416" s="234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  <c r="Z416" s="234"/>
    </row>
    <row r="417" ht="14.25" customHeight="1">
      <c r="A417" s="292"/>
      <c r="B417" s="292"/>
      <c r="C417" s="293"/>
      <c r="D417" s="292"/>
      <c r="E417" s="234"/>
      <c r="F417" s="234"/>
      <c r="G417" s="234"/>
      <c r="H417" s="234"/>
      <c r="I417" s="234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  <c r="Z417" s="234"/>
    </row>
    <row r="418" ht="14.25" customHeight="1">
      <c r="A418" s="292"/>
      <c r="B418" s="292"/>
      <c r="C418" s="293"/>
      <c r="D418" s="292"/>
      <c r="E418" s="234"/>
      <c r="F418" s="234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  <c r="Z418" s="234"/>
    </row>
    <row r="419" ht="14.25" customHeight="1">
      <c r="A419" s="292"/>
      <c r="B419" s="292"/>
      <c r="C419" s="293"/>
      <c r="D419" s="292"/>
      <c r="E419" s="234"/>
      <c r="F419" s="234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  <c r="Y419" s="234"/>
      <c r="Z419" s="234"/>
    </row>
    <row r="420" ht="14.25" customHeight="1">
      <c r="A420" s="292"/>
      <c r="B420" s="292"/>
      <c r="C420" s="293"/>
      <c r="D420" s="292"/>
      <c r="E420" s="234"/>
      <c r="F420" s="234"/>
      <c r="G420" s="234"/>
      <c r="H420" s="234"/>
      <c r="I420" s="234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  <c r="Y420" s="234"/>
      <c r="Z420" s="234"/>
    </row>
    <row r="421" ht="14.25" customHeight="1">
      <c r="A421" s="292"/>
      <c r="B421" s="292"/>
      <c r="C421" s="293"/>
      <c r="D421" s="292"/>
      <c r="E421" s="234"/>
      <c r="F421" s="234"/>
      <c r="G421" s="234"/>
      <c r="H421" s="234"/>
      <c r="I421" s="234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  <c r="Y421" s="234"/>
      <c r="Z421" s="234"/>
    </row>
    <row r="422" ht="14.25" customHeight="1">
      <c r="A422" s="292"/>
      <c r="B422" s="292"/>
      <c r="C422" s="293"/>
      <c r="D422" s="292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</row>
    <row r="423" ht="14.25" customHeight="1">
      <c r="A423" s="292"/>
      <c r="B423" s="292"/>
      <c r="C423" s="293"/>
      <c r="D423" s="292"/>
      <c r="E423" s="234"/>
      <c r="F423" s="234"/>
      <c r="G423" s="234"/>
      <c r="H423" s="234"/>
      <c r="I423" s="234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  <c r="Z423" s="234"/>
    </row>
    <row r="424" ht="14.25" customHeight="1">
      <c r="A424" s="292"/>
      <c r="B424" s="292"/>
      <c r="C424" s="293"/>
      <c r="D424" s="292"/>
      <c r="E424" s="234"/>
      <c r="F424" s="234"/>
      <c r="G424" s="234"/>
      <c r="H424" s="234"/>
      <c r="I424" s="234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  <c r="Z424" s="234"/>
    </row>
    <row r="425" ht="14.25" customHeight="1">
      <c r="A425" s="292"/>
      <c r="B425" s="292"/>
      <c r="C425" s="293"/>
      <c r="D425" s="292"/>
      <c r="E425" s="234"/>
      <c r="F425" s="234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  <c r="Z425" s="234"/>
    </row>
    <row r="426" ht="14.25" customHeight="1">
      <c r="A426" s="292"/>
      <c r="B426" s="292"/>
      <c r="C426" s="293"/>
      <c r="D426" s="292"/>
      <c r="E426" s="234"/>
      <c r="F426" s="234"/>
      <c r="G426" s="234"/>
      <c r="H426" s="234"/>
      <c r="I426" s="234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  <c r="Z426" s="234"/>
    </row>
    <row r="427" ht="14.25" customHeight="1">
      <c r="A427" s="292"/>
      <c r="B427" s="292"/>
      <c r="C427" s="293"/>
      <c r="D427" s="292"/>
      <c r="E427" s="234"/>
      <c r="F427" s="234"/>
      <c r="G427" s="234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</row>
    <row r="428" ht="14.25" customHeight="1">
      <c r="A428" s="292"/>
      <c r="B428" s="292"/>
      <c r="C428" s="293"/>
      <c r="D428" s="292"/>
      <c r="E428" s="234"/>
      <c r="F428" s="234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  <c r="Z428" s="234"/>
    </row>
    <row r="429" ht="14.25" customHeight="1">
      <c r="A429" s="292"/>
      <c r="B429" s="292"/>
      <c r="C429" s="293"/>
      <c r="D429" s="292"/>
      <c r="E429" s="234"/>
      <c r="F429" s="234"/>
      <c r="G429" s="234"/>
      <c r="H429" s="234"/>
      <c r="I429" s="234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</row>
    <row r="430" ht="14.25" customHeight="1">
      <c r="A430" s="292"/>
      <c r="B430" s="292"/>
      <c r="C430" s="293"/>
      <c r="D430" s="292"/>
      <c r="E430" s="234"/>
      <c r="F430" s="234"/>
      <c r="G430" s="234"/>
      <c r="H430" s="234"/>
      <c r="I430" s="234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  <c r="Y430" s="234"/>
      <c r="Z430" s="234"/>
    </row>
    <row r="431" ht="14.25" customHeight="1">
      <c r="A431" s="292"/>
      <c r="B431" s="292"/>
      <c r="C431" s="293"/>
      <c r="D431" s="292"/>
      <c r="E431" s="234"/>
      <c r="F431" s="234"/>
      <c r="G431" s="234"/>
      <c r="H431" s="234"/>
      <c r="I431" s="234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  <c r="Z431" s="234"/>
    </row>
    <row r="432" ht="14.25" customHeight="1">
      <c r="A432" s="292"/>
      <c r="B432" s="292"/>
      <c r="C432" s="293"/>
      <c r="D432" s="292"/>
      <c r="E432" s="234"/>
      <c r="F432" s="234"/>
      <c r="G432" s="234"/>
      <c r="H432" s="234"/>
      <c r="I432" s="234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  <c r="Y432" s="234"/>
      <c r="Z432" s="234"/>
    </row>
    <row r="433" ht="14.25" customHeight="1">
      <c r="A433" s="292"/>
      <c r="B433" s="292"/>
      <c r="C433" s="293"/>
      <c r="D433" s="292"/>
      <c r="E433" s="234"/>
      <c r="F433" s="234"/>
      <c r="G433" s="234"/>
      <c r="H433" s="234"/>
      <c r="I433" s="234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  <c r="Z433" s="234"/>
    </row>
    <row r="434" ht="14.25" customHeight="1">
      <c r="A434" s="292"/>
      <c r="B434" s="292"/>
      <c r="C434" s="293"/>
      <c r="D434" s="292"/>
      <c r="E434" s="234"/>
      <c r="F434" s="234"/>
      <c r="G434" s="234"/>
      <c r="H434" s="234"/>
      <c r="I434" s="234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  <c r="Y434" s="234"/>
      <c r="Z434" s="234"/>
    </row>
    <row r="435" ht="14.25" customHeight="1">
      <c r="A435" s="292"/>
      <c r="B435" s="292"/>
      <c r="C435" s="293"/>
      <c r="D435" s="292"/>
      <c r="E435" s="234"/>
      <c r="F435" s="234"/>
      <c r="G435" s="234"/>
      <c r="H435" s="234"/>
      <c r="I435" s="234"/>
      <c r="J435" s="234"/>
      <c r="K435" s="234"/>
      <c r="L435" s="234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  <c r="Y435" s="234"/>
      <c r="Z435" s="234"/>
    </row>
    <row r="436" ht="14.25" customHeight="1">
      <c r="A436" s="292"/>
      <c r="B436" s="292"/>
      <c r="C436" s="293"/>
      <c r="D436" s="292"/>
      <c r="E436" s="234"/>
      <c r="F436" s="234"/>
      <c r="G436" s="234"/>
      <c r="H436" s="234"/>
      <c r="I436" s="234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  <c r="Y436" s="234"/>
      <c r="Z436" s="234"/>
    </row>
    <row r="437" ht="14.25" customHeight="1">
      <c r="A437" s="292"/>
      <c r="B437" s="292"/>
      <c r="C437" s="293"/>
      <c r="D437" s="292"/>
      <c r="E437" s="234"/>
      <c r="F437" s="234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  <c r="Z437" s="234"/>
    </row>
    <row r="438" ht="14.25" customHeight="1">
      <c r="A438" s="292"/>
      <c r="B438" s="292"/>
      <c r="C438" s="293"/>
      <c r="D438" s="292"/>
      <c r="E438" s="234"/>
      <c r="F438" s="234"/>
      <c r="G438" s="234"/>
      <c r="H438" s="234"/>
      <c r="I438" s="234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  <c r="Y438" s="234"/>
      <c r="Z438" s="234"/>
    </row>
    <row r="439" ht="14.25" customHeight="1">
      <c r="A439" s="292"/>
      <c r="B439" s="292"/>
      <c r="C439" s="293"/>
      <c r="D439" s="292"/>
      <c r="E439" s="234"/>
      <c r="F439" s="234"/>
      <c r="G439" s="234"/>
      <c r="H439" s="234"/>
      <c r="I439" s="234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  <c r="Y439" s="234"/>
      <c r="Z439" s="234"/>
    </row>
    <row r="440" ht="14.25" customHeight="1">
      <c r="A440" s="292"/>
      <c r="B440" s="292"/>
      <c r="C440" s="293"/>
      <c r="D440" s="292"/>
      <c r="E440" s="234"/>
      <c r="F440" s="234"/>
      <c r="G440" s="234"/>
      <c r="H440" s="234"/>
      <c r="I440" s="234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  <c r="Y440" s="234"/>
      <c r="Z440" s="234"/>
    </row>
    <row r="441" ht="14.25" customHeight="1">
      <c r="A441" s="292"/>
      <c r="B441" s="292"/>
      <c r="C441" s="293"/>
      <c r="D441" s="292"/>
      <c r="E441" s="234"/>
      <c r="F441" s="234"/>
      <c r="G441" s="234"/>
      <c r="H441" s="234"/>
      <c r="I441" s="234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  <c r="Y441" s="234"/>
      <c r="Z441" s="234"/>
    </row>
    <row r="442" ht="14.25" customHeight="1">
      <c r="A442" s="292"/>
      <c r="B442" s="292"/>
      <c r="C442" s="293"/>
      <c r="D442" s="292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  <c r="Y442" s="234"/>
      <c r="Z442" s="234"/>
    </row>
    <row r="443" ht="14.25" customHeight="1">
      <c r="A443" s="292"/>
      <c r="B443" s="292"/>
      <c r="C443" s="293"/>
      <c r="D443" s="292"/>
      <c r="E443" s="234"/>
      <c r="F443" s="234"/>
      <c r="G443" s="234"/>
      <c r="H443" s="234"/>
      <c r="I443" s="234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  <c r="Y443" s="234"/>
      <c r="Z443" s="234"/>
    </row>
    <row r="444" ht="14.25" customHeight="1">
      <c r="A444" s="292"/>
      <c r="B444" s="292"/>
      <c r="C444" s="293"/>
      <c r="D444" s="292"/>
      <c r="E444" s="234"/>
      <c r="F444" s="234"/>
      <c r="G444" s="234"/>
      <c r="H444" s="234"/>
      <c r="I444" s="234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  <c r="Y444" s="234"/>
      <c r="Z444" s="234"/>
    </row>
    <row r="445" ht="14.25" customHeight="1">
      <c r="A445" s="292"/>
      <c r="B445" s="292"/>
      <c r="C445" s="293"/>
      <c r="D445" s="292"/>
      <c r="E445" s="234"/>
      <c r="F445" s="234"/>
      <c r="G445" s="234"/>
      <c r="H445" s="234"/>
      <c r="I445" s="234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4"/>
      <c r="Z445" s="234"/>
    </row>
    <row r="446" ht="14.25" customHeight="1">
      <c r="A446" s="292"/>
      <c r="B446" s="292"/>
      <c r="C446" s="293"/>
      <c r="D446" s="292"/>
      <c r="E446" s="234"/>
      <c r="F446" s="234"/>
      <c r="G446" s="234"/>
      <c r="H446" s="234"/>
      <c r="I446" s="234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  <c r="Z446" s="234"/>
    </row>
    <row r="447" ht="14.25" customHeight="1">
      <c r="A447" s="292"/>
      <c r="B447" s="292"/>
      <c r="C447" s="293"/>
      <c r="D447" s="292"/>
      <c r="E447" s="234"/>
      <c r="F447" s="234"/>
      <c r="G447" s="234"/>
      <c r="H447" s="234"/>
      <c r="I447" s="234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</row>
    <row r="448" ht="14.25" customHeight="1">
      <c r="A448" s="292"/>
      <c r="B448" s="292"/>
      <c r="C448" s="293"/>
      <c r="D448" s="292"/>
      <c r="E448" s="234"/>
      <c r="F448" s="234"/>
      <c r="G448" s="234"/>
      <c r="H448" s="234"/>
      <c r="I448" s="234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</row>
    <row r="449" ht="14.25" customHeight="1">
      <c r="A449" s="292"/>
      <c r="B449" s="292"/>
      <c r="C449" s="293"/>
      <c r="D449" s="292"/>
      <c r="E449" s="234"/>
      <c r="F449" s="234"/>
      <c r="G449" s="234"/>
      <c r="H449" s="234"/>
      <c r="I449" s="234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  <c r="Y449" s="234"/>
      <c r="Z449" s="234"/>
    </row>
    <row r="450" ht="14.25" customHeight="1">
      <c r="A450" s="292"/>
      <c r="B450" s="292"/>
      <c r="C450" s="293"/>
      <c r="D450" s="292"/>
      <c r="E450" s="234"/>
      <c r="F450" s="234"/>
      <c r="G450" s="234"/>
      <c r="H450" s="234"/>
      <c r="I450" s="234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  <c r="Z450" s="234"/>
    </row>
    <row r="451" ht="14.25" customHeight="1">
      <c r="A451" s="292"/>
      <c r="B451" s="292"/>
      <c r="C451" s="293"/>
      <c r="D451" s="292"/>
      <c r="E451" s="234"/>
      <c r="F451" s="234"/>
      <c r="G451" s="234"/>
      <c r="H451" s="234"/>
      <c r="I451" s="234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  <c r="Y451" s="234"/>
      <c r="Z451" s="234"/>
    </row>
    <row r="452" ht="14.25" customHeight="1">
      <c r="A452" s="292"/>
      <c r="B452" s="292"/>
      <c r="C452" s="293"/>
      <c r="D452" s="292"/>
      <c r="E452" s="234"/>
      <c r="F452" s="234"/>
      <c r="G452" s="234"/>
      <c r="H452" s="234"/>
      <c r="I452" s="234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  <c r="Y452" s="234"/>
      <c r="Z452" s="234"/>
    </row>
    <row r="453" ht="14.25" customHeight="1">
      <c r="A453" s="292"/>
      <c r="B453" s="292"/>
      <c r="C453" s="293"/>
      <c r="D453" s="292"/>
      <c r="E453" s="234"/>
      <c r="F453" s="234"/>
      <c r="G453" s="234"/>
      <c r="H453" s="234"/>
      <c r="I453" s="234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  <c r="Y453" s="234"/>
      <c r="Z453" s="234"/>
    </row>
    <row r="454" ht="14.25" customHeight="1">
      <c r="A454" s="292"/>
      <c r="B454" s="292"/>
      <c r="C454" s="293"/>
      <c r="D454" s="292"/>
      <c r="E454" s="234"/>
      <c r="F454" s="234"/>
      <c r="G454" s="234"/>
      <c r="H454" s="234"/>
      <c r="I454" s="234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  <c r="Y454" s="234"/>
      <c r="Z454" s="234"/>
    </row>
    <row r="455" ht="14.25" customHeight="1">
      <c r="A455" s="292"/>
      <c r="B455" s="292"/>
      <c r="C455" s="293"/>
      <c r="D455" s="292"/>
      <c r="E455" s="234"/>
      <c r="F455" s="234"/>
      <c r="G455" s="234"/>
      <c r="H455" s="234"/>
      <c r="I455" s="234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  <c r="Y455" s="234"/>
      <c r="Z455" s="234"/>
    </row>
    <row r="456" ht="14.25" customHeight="1">
      <c r="A456" s="292"/>
      <c r="B456" s="292"/>
      <c r="C456" s="293"/>
      <c r="D456" s="292"/>
      <c r="E456" s="234"/>
      <c r="F456" s="234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  <c r="Z456" s="234"/>
    </row>
    <row r="457" ht="14.25" customHeight="1">
      <c r="A457" s="292"/>
      <c r="B457" s="292"/>
      <c r="C457" s="293"/>
      <c r="D457" s="292"/>
      <c r="E457" s="234"/>
      <c r="F457" s="234"/>
      <c r="G457" s="234"/>
      <c r="H457" s="234"/>
      <c r="I457" s="234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  <c r="Y457" s="234"/>
      <c r="Z457" s="234"/>
    </row>
    <row r="458" ht="14.25" customHeight="1">
      <c r="A458" s="292"/>
      <c r="B458" s="292"/>
      <c r="C458" s="293"/>
      <c r="D458" s="292"/>
      <c r="E458" s="234"/>
      <c r="F458" s="234"/>
      <c r="G458" s="234"/>
      <c r="H458" s="234"/>
      <c r="I458" s="234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  <c r="Z458" s="234"/>
    </row>
    <row r="459" ht="14.25" customHeight="1">
      <c r="A459" s="292"/>
      <c r="B459" s="292"/>
      <c r="C459" s="293"/>
      <c r="D459" s="292"/>
      <c r="E459" s="234"/>
      <c r="F459" s="234"/>
      <c r="G459" s="234"/>
      <c r="H459" s="234"/>
      <c r="I459" s="234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  <c r="Y459" s="234"/>
      <c r="Z459" s="234"/>
    </row>
    <row r="460" ht="14.25" customHeight="1">
      <c r="A460" s="292"/>
      <c r="B460" s="292"/>
      <c r="C460" s="293"/>
      <c r="D460" s="292"/>
      <c r="E460" s="234"/>
      <c r="F460" s="234"/>
      <c r="G460" s="234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  <c r="Z460" s="234"/>
    </row>
    <row r="461" ht="14.25" customHeight="1">
      <c r="A461" s="292"/>
      <c r="B461" s="292"/>
      <c r="C461" s="293"/>
      <c r="D461" s="292"/>
      <c r="E461" s="234"/>
      <c r="F461" s="234"/>
      <c r="G461" s="234"/>
      <c r="H461" s="234"/>
      <c r="I461" s="234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  <c r="Y461" s="234"/>
      <c r="Z461" s="234"/>
    </row>
    <row r="462" ht="14.25" customHeight="1">
      <c r="A462" s="292"/>
      <c r="B462" s="292"/>
      <c r="C462" s="293"/>
      <c r="D462" s="292"/>
      <c r="E462" s="234"/>
      <c r="F462" s="234"/>
      <c r="G462" s="234"/>
      <c r="H462" s="234"/>
      <c r="I462" s="234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  <c r="Y462" s="234"/>
      <c r="Z462" s="234"/>
    </row>
    <row r="463" ht="14.25" customHeight="1">
      <c r="A463" s="292"/>
      <c r="B463" s="292"/>
      <c r="C463" s="293"/>
      <c r="D463" s="292"/>
      <c r="E463" s="234"/>
      <c r="F463" s="234"/>
      <c r="G463" s="234"/>
      <c r="H463" s="234"/>
      <c r="I463" s="234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  <c r="Y463" s="234"/>
      <c r="Z463" s="234"/>
    </row>
    <row r="464" ht="14.25" customHeight="1">
      <c r="A464" s="292"/>
      <c r="B464" s="292"/>
      <c r="C464" s="293"/>
      <c r="D464" s="292"/>
      <c r="E464" s="234"/>
      <c r="F464" s="234"/>
      <c r="G464" s="234"/>
      <c r="H464" s="234"/>
      <c r="I464" s="234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  <c r="Y464" s="234"/>
      <c r="Z464" s="234"/>
    </row>
    <row r="465" ht="14.25" customHeight="1">
      <c r="A465" s="292"/>
      <c r="B465" s="292"/>
      <c r="C465" s="293"/>
      <c r="D465" s="292"/>
      <c r="E465" s="234"/>
      <c r="F465" s="234"/>
      <c r="G465" s="234"/>
      <c r="H465" s="234"/>
      <c r="I465" s="234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  <c r="Y465" s="234"/>
      <c r="Z465" s="234"/>
    </row>
    <row r="466" ht="14.25" customHeight="1">
      <c r="A466" s="292"/>
      <c r="B466" s="292"/>
      <c r="C466" s="293"/>
      <c r="D466" s="292"/>
      <c r="E466" s="234"/>
      <c r="F466" s="234"/>
      <c r="G466" s="234"/>
      <c r="H466" s="234"/>
      <c r="I466" s="234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  <c r="Y466" s="234"/>
      <c r="Z466" s="234"/>
    </row>
    <row r="467" ht="14.25" customHeight="1">
      <c r="A467" s="292"/>
      <c r="B467" s="292"/>
      <c r="C467" s="293"/>
      <c r="D467" s="292"/>
      <c r="E467" s="234"/>
      <c r="F467" s="234"/>
      <c r="G467" s="234"/>
      <c r="H467" s="234"/>
      <c r="I467" s="234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  <c r="Y467" s="234"/>
      <c r="Z467" s="234"/>
    </row>
    <row r="468" ht="14.25" customHeight="1">
      <c r="A468" s="292"/>
      <c r="B468" s="292"/>
      <c r="C468" s="293"/>
      <c r="D468" s="292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</row>
    <row r="469" ht="14.25" customHeight="1">
      <c r="A469" s="292"/>
      <c r="B469" s="292"/>
      <c r="C469" s="293"/>
      <c r="D469" s="292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</row>
    <row r="470" ht="14.25" customHeight="1">
      <c r="A470" s="292"/>
      <c r="B470" s="292"/>
      <c r="C470" s="293"/>
      <c r="D470" s="292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</row>
    <row r="471" ht="14.25" customHeight="1">
      <c r="A471" s="292"/>
      <c r="B471" s="292"/>
      <c r="C471" s="293"/>
      <c r="D471" s="292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</row>
    <row r="472" ht="14.25" customHeight="1">
      <c r="A472" s="292"/>
      <c r="B472" s="292"/>
      <c r="C472" s="293"/>
      <c r="D472" s="292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P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</row>
    <row r="473" ht="14.25" customHeight="1">
      <c r="A473" s="292"/>
      <c r="B473" s="292"/>
      <c r="C473" s="293"/>
      <c r="D473" s="292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</row>
    <row r="474" ht="14.25" customHeight="1">
      <c r="A474" s="292"/>
      <c r="B474" s="292"/>
      <c r="C474" s="293"/>
      <c r="D474" s="292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</row>
    <row r="475" ht="14.25" customHeight="1">
      <c r="A475" s="292"/>
      <c r="B475" s="292"/>
      <c r="C475" s="293"/>
      <c r="D475" s="292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</row>
    <row r="476" ht="14.25" customHeight="1">
      <c r="A476" s="292"/>
      <c r="B476" s="292"/>
      <c r="C476" s="293"/>
      <c r="D476" s="292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</row>
    <row r="477" ht="14.25" customHeight="1">
      <c r="A477" s="292"/>
      <c r="B477" s="292"/>
      <c r="C477" s="293"/>
      <c r="D477" s="292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</row>
    <row r="478" ht="14.25" customHeight="1">
      <c r="A478" s="292"/>
      <c r="B478" s="292"/>
      <c r="C478" s="293"/>
      <c r="D478" s="292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</row>
    <row r="479" ht="14.25" customHeight="1">
      <c r="A479" s="292"/>
      <c r="B479" s="292"/>
      <c r="C479" s="293"/>
      <c r="D479" s="292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</row>
    <row r="480" ht="14.25" customHeight="1">
      <c r="A480" s="292"/>
      <c r="B480" s="292"/>
      <c r="C480" s="293"/>
      <c r="D480" s="292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</row>
    <row r="481" ht="14.25" customHeight="1">
      <c r="A481" s="292"/>
      <c r="B481" s="292"/>
      <c r="C481" s="293"/>
      <c r="D481" s="292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</row>
    <row r="482" ht="14.25" customHeight="1">
      <c r="A482" s="292"/>
      <c r="B482" s="292"/>
      <c r="C482" s="293"/>
      <c r="D482" s="292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</row>
    <row r="483" ht="14.25" customHeight="1">
      <c r="A483" s="292"/>
      <c r="B483" s="292"/>
      <c r="C483" s="293"/>
      <c r="D483" s="292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</row>
    <row r="484" ht="14.25" customHeight="1">
      <c r="A484" s="292"/>
      <c r="B484" s="292"/>
      <c r="C484" s="293"/>
      <c r="D484" s="292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</row>
    <row r="485" ht="14.25" customHeight="1">
      <c r="A485" s="292"/>
      <c r="B485" s="292"/>
      <c r="C485" s="293"/>
      <c r="D485" s="292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</row>
    <row r="486" ht="14.25" customHeight="1">
      <c r="A486" s="292"/>
      <c r="B486" s="292"/>
      <c r="C486" s="293"/>
      <c r="D486" s="292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</row>
    <row r="487" ht="14.25" customHeight="1">
      <c r="A487" s="292"/>
      <c r="B487" s="292"/>
      <c r="C487" s="293"/>
      <c r="D487" s="292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</row>
    <row r="488" ht="14.25" customHeight="1">
      <c r="A488" s="292"/>
      <c r="B488" s="292"/>
      <c r="C488" s="293"/>
      <c r="D488" s="292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</row>
    <row r="489" ht="14.25" customHeight="1">
      <c r="A489" s="292"/>
      <c r="B489" s="292"/>
      <c r="C489" s="293"/>
      <c r="D489" s="292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</row>
    <row r="490" ht="14.25" customHeight="1">
      <c r="A490" s="292"/>
      <c r="B490" s="292"/>
      <c r="C490" s="293"/>
      <c r="D490" s="292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</row>
    <row r="491" ht="14.25" customHeight="1">
      <c r="A491" s="292"/>
      <c r="B491" s="292"/>
      <c r="C491" s="293"/>
      <c r="D491" s="292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</row>
    <row r="492" ht="14.25" customHeight="1">
      <c r="A492" s="292"/>
      <c r="B492" s="292"/>
      <c r="C492" s="293"/>
      <c r="D492" s="292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</row>
    <row r="493" ht="14.25" customHeight="1">
      <c r="A493" s="292"/>
      <c r="B493" s="292"/>
      <c r="C493" s="293"/>
      <c r="D493" s="292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</row>
    <row r="494" ht="14.25" customHeight="1">
      <c r="A494" s="292"/>
      <c r="B494" s="292"/>
      <c r="C494" s="293"/>
      <c r="D494" s="292"/>
      <c r="E494" s="234"/>
      <c r="F494" s="234"/>
      <c r="G494" s="234"/>
      <c r="H494" s="234"/>
      <c r="I494" s="234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</row>
    <row r="495" ht="14.25" customHeight="1">
      <c r="A495" s="292"/>
      <c r="B495" s="292"/>
      <c r="C495" s="293"/>
      <c r="D495" s="292"/>
      <c r="E495" s="234"/>
      <c r="F495" s="234"/>
      <c r="G495" s="234"/>
      <c r="H495" s="234"/>
      <c r="I495" s="234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</row>
    <row r="496" ht="14.25" customHeight="1">
      <c r="A496" s="292"/>
      <c r="B496" s="292"/>
      <c r="C496" s="293"/>
      <c r="D496" s="292"/>
      <c r="E496" s="234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</row>
    <row r="497" ht="14.25" customHeight="1">
      <c r="A497" s="292"/>
      <c r="B497" s="292"/>
      <c r="C497" s="293"/>
      <c r="D497" s="292"/>
      <c r="E497" s="234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</row>
    <row r="498" ht="14.25" customHeight="1">
      <c r="A498" s="292"/>
      <c r="B498" s="292"/>
      <c r="C498" s="293"/>
      <c r="D498" s="292"/>
      <c r="E498" s="234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</row>
    <row r="499" ht="14.25" customHeight="1">
      <c r="A499" s="292"/>
      <c r="B499" s="292"/>
      <c r="C499" s="293"/>
      <c r="D499" s="292"/>
      <c r="E499" s="234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</row>
    <row r="500" ht="14.25" customHeight="1">
      <c r="A500" s="292"/>
      <c r="B500" s="292"/>
      <c r="C500" s="293"/>
      <c r="D500" s="292"/>
      <c r="E500" s="234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</row>
    <row r="501" ht="14.25" customHeight="1">
      <c r="A501" s="292"/>
      <c r="B501" s="292"/>
      <c r="C501" s="293"/>
      <c r="D501" s="292"/>
      <c r="E501" s="234"/>
      <c r="F501" s="234"/>
      <c r="G501" s="234"/>
      <c r="H501" s="234"/>
      <c r="I501" s="234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  <c r="Y501" s="234"/>
      <c r="Z501" s="234"/>
    </row>
    <row r="502" ht="14.25" customHeight="1">
      <c r="A502" s="292"/>
      <c r="B502" s="292"/>
      <c r="C502" s="293"/>
      <c r="D502" s="292"/>
      <c r="E502" s="234"/>
      <c r="F502" s="234"/>
      <c r="G502" s="234"/>
      <c r="H502" s="234"/>
      <c r="I502" s="234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  <c r="Y502" s="234"/>
      <c r="Z502" s="234"/>
    </row>
    <row r="503" ht="14.25" customHeight="1">
      <c r="A503" s="292"/>
      <c r="B503" s="292"/>
      <c r="C503" s="293"/>
      <c r="D503" s="292"/>
      <c r="E503" s="234"/>
      <c r="F503" s="234"/>
      <c r="G503" s="234"/>
      <c r="H503" s="234"/>
      <c r="I503" s="234"/>
      <c r="J503" s="234"/>
      <c r="K503" s="234"/>
      <c r="L503" s="234"/>
      <c r="M503" s="234"/>
      <c r="N503" s="234"/>
      <c r="O503" s="234"/>
      <c r="P503" s="234"/>
      <c r="Q503" s="234"/>
      <c r="R503" s="234"/>
      <c r="S503" s="234"/>
      <c r="T503" s="234"/>
      <c r="U503" s="234"/>
      <c r="V503" s="234"/>
      <c r="W503" s="234"/>
      <c r="X503" s="234"/>
      <c r="Y503" s="234"/>
      <c r="Z503" s="234"/>
    </row>
    <row r="504" ht="14.25" customHeight="1">
      <c r="A504" s="292"/>
      <c r="B504" s="292"/>
      <c r="C504" s="293"/>
      <c r="D504" s="292"/>
      <c r="E504" s="234"/>
      <c r="F504" s="234"/>
      <c r="G504" s="234"/>
      <c r="H504" s="234"/>
      <c r="I504" s="234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  <c r="Y504" s="234"/>
      <c r="Z504" s="234"/>
    </row>
    <row r="505" ht="14.25" customHeight="1">
      <c r="A505" s="292"/>
      <c r="B505" s="292"/>
      <c r="C505" s="293"/>
      <c r="D505" s="292"/>
      <c r="E505" s="234"/>
      <c r="F505" s="234"/>
      <c r="G505" s="234"/>
      <c r="H505" s="234"/>
      <c r="I505" s="234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  <c r="Y505" s="234"/>
      <c r="Z505" s="234"/>
    </row>
    <row r="506" ht="14.25" customHeight="1">
      <c r="A506" s="292"/>
      <c r="B506" s="292"/>
      <c r="C506" s="293"/>
      <c r="D506" s="292"/>
      <c r="E506" s="234"/>
      <c r="F506" s="234"/>
      <c r="G506" s="234"/>
      <c r="H506" s="234"/>
      <c r="I506" s="234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  <c r="Y506" s="234"/>
      <c r="Z506" s="234"/>
    </row>
    <row r="507" ht="14.25" customHeight="1">
      <c r="A507" s="292"/>
      <c r="B507" s="292"/>
      <c r="C507" s="293"/>
      <c r="D507" s="292"/>
      <c r="E507" s="234"/>
      <c r="F507" s="234"/>
      <c r="G507" s="234"/>
      <c r="H507" s="234"/>
      <c r="I507" s="234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  <c r="Y507" s="234"/>
      <c r="Z507" s="234"/>
    </row>
    <row r="508" ht="14.25" customHeight="1">
      <c r="A508" s="292"/>
      <c r="B508" s="292"/>
      <c r="C508" s="293"/>
      <c r="D508" s="292"/>
      <c r="E508" s="234"/>
      <c r="F508" s="234"/>
      <c r="G508" s="234"/>
      <c r="H508" s="234"/>
      <c r="I508" s="234"/>
      <c r="J508" s="234"/>
      <c r="K508" s="234"/>
      <c r="L508" s="234"/>
      <c r="M508" s="234"/>
      <c r="N508" s="234"/>
      <c r="O508" s="234"/>
      <c r="P508" s="234"/>
      <c r="Q508" s="234"/>
      <c r="R508" s="234"/>
      <c r="S508" s="234"/>
      <c r="T508" s="234"/>
      <c r="U508" s="234"/>
      <c r="V508" s="234"/>
      <c r="W508" s="234"/>
      <c r="X508" s="234"/>
      <c r="Y508" s="234"/>
      <c r="Z508" s="234"/>
    </row>
    <row r="509" ht="14.25" customHeight="1">
      <c r="A509" s="292"/>
      <c r="B509" s="292"/>
      <c r="C509" s="293"/>
      <c r="D509" s="292"/>
      <c r="E509" s="234"/>
      <c r="F509" s="234"/>
      <c r="G509" s="234"/>
      <c r="H509" s="234"/>
      <c r="I509" s="234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  <c r="Y509" s="234"/>
      <c r="Z509" s="234"/>
    </row>
    <row r="510" ht="14.25" customHeight="1">
      <c r="A510" s="292"/>
      <c r="B510" s="292"/>
      <c r="C510" s="293"/>
      <c r="D510" s="292"/>
      <c r="E510" s="234"/>
      <c r="F510" s="234"/>
      <c r="G510" s="234"/>
      <c r="H510" s="234"/>
      <c r="I510" s="234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  <c r="Y510" s="234"/>
      <c r="Z510" s="234"/>
    </row>
    <row r="511" ht="14.25" customHeight="1">
      <c r="A511" s="292"/>
      <c r="B511" s="292"/>
      <c r="C511" s="293"/>
      <c r="D511" s="292"/>
      <c r="E511" s="234"/>
      <c r="F511" s="234"/>
      <c r="G511" s="234"/>
      <c r="H511" s="234"/>
      <c r="I511" s="234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  <c r="Y511" s="234"/>
      <c r="Z511" s="234"/>
    </row>
    <row r="512" ht="14.25" customHeight="1">
      <c r="A512" s="292"/>
      <c r="B512" s="292"/>
      <c r="C512" s="293"/>
      <c r="D512" s="292"/>
      <c r="E512" s="234"/>
      <c r="F512" s="234"/>
      <c r="G512" s="234"/>
      <c r="H512" s="234"/>
      <c r="I512" s="234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  <c r="Y512" s="234"/>
      <c r="Z512" s="234"/>
    </row>
    <row r="513" ht="14.25" customHeight="1">
      <c r="A513" s="292"/>
      <c r="B513" s="292"/>
      <c r="C513" s="293"/>
      <c r="D513" s="292"/>
      <c r="E513" s="234"/>
      <c r="F513" s="234"/>
      <c r="G513" s="234"/>
      <c r="H513" s="234"/>
      <c r="I513" s="234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  <c r="Y513" s="234"/>
      <c r="Z513" s="234"/>
    </row>
    <row r="514" ht="14.25" customHeight="1">
      <c r="A514" s="292"/>
      <c r="B514" s="292"/>
      <c r="C514" s="293"/>
      <c r="D514" s="292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  <c r="Y514" s="234"/>
      <c r="Z514" s="234"/>
    </row>
    <row r="515" ht="14.25" customHeight="1">
      <c r="A515" s="292"/>
      <c r="B515" s="292"/>
      <c r="C515" s="293"/>
      <c r="D515" s="292"/>
      <c r="E515" s="234"/>
      <c r="F515" s="234"/>
      <c r="G515" s="234"/>
      <c r="H515" s="234"/>
      <c r="I515" s="234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  <c r="Y515" s="234"/>
      <c r="Z515" s="234"/>
    </row>
    <row r="516" ht="14.25" customHeight="1">
      <c r="A516" s="292"/>
      <c r="B516" s="292"/>
      <c r="C516" s="293"/>
      <c r="D516" s="292"/>
      <c r="E516" s="234"/>
      <c r="F516" s="234"/>
      <c r="G516" s="234"/>
      <c r="H516" s="234"/>
      <c r="I516" s="234"/>
      <c r="J516" s="234"/>
      <c r="K516" s="234"/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  <c r="X516" s="234"/>
      <c r="Y516" s="234"/>
      <c r="Z516" s="234"/>
    </row>
    <row r="517" ht="14.25" customHeight="1">
      <c r="A517" s="292"/>
      <c r="B517" s="292"/>
      <c r="C517" s="293"/>
      <c r="D517" s="292"/>
      <c r="E517" s="234"/>
      <c r="F517" s="234"/>
      <c r="G517" s="234"/>
      <c r="H517" s="234"/>
      <c r="I517" s="234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  <c r="Y517" s="234"/>
      <c r="Z517" s="234"/>
    </row>
    <row r="518" ht="14.25" customHeight="1">
      <c r="A518" s="292"/>
      <c r="B518" s="292"/>
      <c r="C518" s="293"/>
      <c r="D518" s="292"/>
      <c r="E518" s="234"/>
      <c r="F518" s="234"/>
      <c r="G518" s="234"/>
      <c r="H518" s="234"/>
      <c r="I518" s="234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  <c r="Y518" s="234"/>
      <c r="Z518" s="234"/>
    </row>
    <row r="519" ht="14.25" customHeight="1">
      <c r="A519" s="292"/>
      <c r="B519" s="292"/>
      <c r="C519" s="293"/>
      <c r="D519" s="292"/>
      <c r="E519" s="234"/>
      <c r="F519" s="234"/>
      <c r="G519" s="234"/>
      <c r="H519" s="234"/>
      <c r="I519" s="234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  <c r="Y519" s="234"/>
      <c r="Z519" s="234"/>
    </row>
    <row r="520" ht="14.25" customHeight="1">
      <c r="A520" s="292"/>
      <c r="B520" s="292"/>
      <c r="C520" s="293"/>
      <c r="D520" s="292"/>
      <c r="E520" s="234"/>
      <c r="F520" s="234"/>
      <c r="G520" s="234"/>
      <c r="H520" s="234"/>
      <c r="I520" s="234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  <c r="Y520" s="234"/>
      <c r="Z520" s="234"/>
    </row>
    <row r="521" ht="14.25" customHeight="1">
      <c r="A521" s="292"/>
      <c r="B521" s="292"/>
      <c r="C521" s="293"/>
      <c r="D521" s="292"/>
      <c r="E521" s="234"/>
      <c r="F521" s="234"/>
      <c r="G521" s="234"/>
      <c r="H521" s="234"/>
      <c r="I521" s="234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</row>
    <row r="522" ht="14.25" customHeight="1">
      <c r="A522" s="292"/>
      <c r="B522" s="292"/>
      <c r="C522" s="293"/>
      <c r="D522" s="292"/>
      <c r="E522" s="234"/>
      <c r="F522" s="234"/>
      <c r="G522" s="234"/>
      <c r="H522" s="234"/>
      <c r="I522" s="234"/>
      <c r="J522" s="234"/>
      <c r="K522" s="234"/>
      <c r="L522" s="234"/>
      <c r="M522" s="234"/>
      <c r="N522" s="234"/>
      <c r="O522" s="234"/>
      <c r="P522" s="234"/>
      <c r="Q522" s="234"/>
      <c r="R522" s="234"/>
      <c r="S522" s="234"/>
      <c r="T522" s="234"/>
      <c r="U522" s="234"/>
      <c r="V522" s="234"/>
      <c r="W522" s="234"/>
      <c r="X522" s="234"/>
      <c r="Y522" s="234"/>
      <c r="Z522" s="234"/>
    </row>
    <row r="523" ht="14.25" customHeight="1">
      <c r="A523" s="292"/>
      <c r="B523" s="292"/>
      <c r="C523" s="293"/>
      <c r="D523" s="292"/>
      <c r="E523" s="234"/>
      <c r="F523" s="234"/>
      <c r="G523" s="234"/>
      <c r="H523" s="234"/>
      <c r="I523" s="234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  <c r="Y523" s="234"/>
      <c r="Z523" s="234"/>
    </row>
    <row r="524" ht="14.25" customHeight="1">
      <c r="A524" s="292"/>
      <c r="B524" s="292"/>
      <c r="C524" s="293"/>
      <c r="D524" s="292"/>
      <c r="E524" s="234"/>
      <c r="F524" s="234"/>
      <c r="G524" s="234"/>
      <c r="H524" s="234"/>
      <c r="I524" s="234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  <c r="Y524" s="234"/>
      <c r="Z524" s="234"/>
    </row>
    <row r="525" ht="14.25" customHeight="1">
      <c r="A525" s="292"/>
      <c r="B525" s="292"/>
      <c r="C525" s="293"/>
      <c r="D525" s="292"/>
      <c r="E525" s="234"/>
      <c r="F525" s="234"/>
      <c r="G525" s="234"/>
      <c r="H525" s="234"/>
      <c r="I525" s="234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  <c r="Y525" s="234"/>
      <c r="Z525" s="234"/>
    </row>
    <row r="526" ht="14.25" customHeight="1">
      <c r="A526" s="292"/>
      <c r="B526" s="292"/>
      <c r="C526" s="293"/>
      <c r="D526" s="292"/>
      <c r="E526" s="234"/>
      <c r="F526" s="234"/>
      <c r="G526" s="234"/>
      <c r="H526" s="234"/>
      <c r="I526" s="234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  <c r="Y526" s="234"/>
      <c r="Z526" s="234"/>
    </row>
    <row r="527" ht="14.25" customHeight="1">
      <c r="A527" s="292"/>
      <c r="B527" s="292"/>
      <c r="C527" s="293"/>
      <c r="D527" s="292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  <c r="Y527" s="234"/>
      <c r="Z527" s="234"/>
    </row>
    <row r="528" ht="14.25" customHeight="1">
      <c r="A528" s="292"/>
      <c r="B528" s="292"/>
      <c r="C528" s="293"/>
      <c r="D528" s="292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  <c r="Y528" s="234"/>
      <c r="Z528" s="234"/>
    </row>
    <row r="529" ht="14.25" customHeight="1">
      <c r="A529" s="292"/>
      <c r="B529" s="292"/>
      <c r="C529" s="293"/>
      <c r="D529" s="292"/>
      <c r="E529" s="234"/>
      <c r="F529" s="234"/>
      <c r="G529" s="234"/>
      <c r="H529" s="234"/>
      <c r="I529" s="234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  <c r="Y529" s="234"/>
      <c r="Z529" s="234"/>
    </row>
    <row r="530" ht="14.25" customHeight="1">
      <c r="A530" s="292"/>
      <c r="B530" s="292"/>
      <c r="C530" s="293"/>
      <c r="D530" s="292"/>
      <c r="E530" s="234"/>
      <c r="F530" s="234"/>
      <c r="G530" s="234"/>
      <c r="H530" s="234"/>
      <c r="I530" s="234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  <c r="Y530" s="234"/>
      <c r="Z530" s="234"/>
    </row>
    <row r="531" ht="14.25" customHeight="1">
      <c r="A531" s="292"/>
      <c r="B531" s="292"/>
      <c r="C531" s="293"/>
      <c r="D531" s="292"/>
      <c r="E531" s="234"/>
      <c r="F531" s="234"/>
      <c r="G531" s="234"/>
      <c r="H531" s="234"/>
      <c r="I531" s="234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  <c r="Y531" s="234"/>
      <c r="Z531" s="234"/>
    </row>
    <row r="532" ht="14.25" customHeight="1">
      <c r="A532" s="292"/>
      <c r="B532" s="292"/>
      <c r="C532" s="293"/>
      <c r="D532" s="292"/>
      <c r="E532" s="234"/>
      <c r="F532" s="234"/>
      <c r="G532" s="234"/>
      <c r="H532" s="234"/>
      <c r="I532" s="234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  <c r="Y532" s="234"/>
      <c r="Z532" s="234"/>
    </row>
    <row r="533" ht="14.25" customHeight="1">
      <c r="A533" s="292"/>
      <c r="B533" s="292"/>
      <c r="C533" s="293"/>
      <c r="D533" s="292"/>
      <c r="E533" s="234"/>
      <c r="F533" s="234"/>
      <c r="G533" s="234"/>
      <c r="H533" s="234"/>
      <c r="I533" s="234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  <c r="Y533" s="234"/>
      <c r="Z533" s="234"/>
    </row>
    <row r="534" ht="14.25" customHeight="1">
      <c r="A534" s="292"/>
      <c r="B534" s="292"/>
      <c r="C534" s="293"/>
      <c r="D534" s="292"/>
      <c r="E534" s="234"/>
      <c r="F534" s="234"/>
      <c r="G534" s="234"/>
      <c r="H534" s="234"/>
      <c r="I534" s="234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  <c r="Y534" s="234"/>
      <c r="Z534" s="234"/>
    </row>
    <row r="535" ht="14.25" customHeight="1">
      <c r="A535" s="292"/>
      <c r="B535" s="292"/>
      <c r="C535" s="293"/>
      <c r="D535" s="292"/>
      <c r="E535" s="234"/>
      <c r="F535" s="234"/>
      <c r="G535" s="234"/>
      <c r="H535" s="234"/>
      <c r="I535" s="234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  <c r="Y535" s="234"/>
      <c r="Z535" s="234"/>
    </row>
    <row r="536" ht="14.25" customHeight="1">
      <c r="A536" s="292"/>
      <c r="B536" s="292"/>
      <c r="C536" s="293"/>
      <c r="D536" s="292"/>
      <c r="E536" s="234"/>
      <c r="F536" s="234"/>
      <c r="G536" s="234"/>
      <c r="H536" s="234"/>
      <c r="I536" s="234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  <c r="Y536" s="234"/>
      <c r="Z536" s="234"/>
    </row>
    <row r="537" ht="14.25" customHeight="1">
      <c r="A537" s="292"/>
      <c r="B537" s="292"/>
      <c r="C537" s="293"/>
      <c r="D537" s="292"/>
      <c r="E537" s="234"/>
      <c r="F537" s="234"/>
      <c r="G537" s="234"/>
      <c r="H537" s="234"/>
      <c r="I537" s="234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  <c r="Y537" s="234"/>
      <c r="Z537" s="234"/>
    </row>
    <row r="538" ht="14.25" customHeight="1">
      <c r="A538" s="292"/>
      <c r="B538" s="292"/>
      <c r="C538" s="293"/>
      <c r="D538" s="292"/>
      <c r="E538" s="234"/>
      <c r="F538" s="234"/>
      <c r="G538" s="234"/>
      <c r="H538" s="234"/>
      <c r="I538" s="234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  <c r="Y538" s="234"/>
      <c r="Z538" s="234"/>
    </row>
    <row r="539" ht="14.25" customHeight="1">
      <c r="A539" s="292"/>
      <c r="B539" s="292"/>
      <c r="C539" s="293"/>
      <c r="D539" s="292"/>
      <c r="E539" s="234"/>
      <c r="F539" s="234"/>
      <c r="G539" s="234"/>
      <c r="H539" s="234"/>
      <c r="I539" s="234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  <c r="Y539" s="234"/>
      <c r="Z539" s="234"/>
    </row>
    <row r="540" ht="14.25" customHeight="1">
      <c r="A540" s="292"/>
      <c r="B540" s="292"/>
      <c r="C540" s="293"/>
      <c r="D540" s="292"/>
      <c r="E540" s="234"/>
      <c r="F540" s="234"/>
      <c r="G540" s="234"/>
      <c r="H540" s="234"/>
      <c r="I540" s="234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  <c r="Y540" s="234"/>
      <c r="Z540" s="234"/>
    </row>
    <row r="541" ht="14.25" customHeight="1">
      <c r="A541" s="292"/>
      <c r="B541" s="292"/>
      <c r="C541" s="293"/>
      <c r="D541" s="292"/>
      <c r="E541" s="234"/>
      <c r="F541" s="234"/>
      <c r="G541" s="234"/>
      <c r="H541" s="234"/>
      <c r="I541" s="234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  <c r="Y541" s="234"/>
      <c r="Z541" s="234"/>
    </row>
    <row r="542" ht="14.25" customHeight="1">
      <c r="A542" s="292"/>
      <c r="B542" s="292"/>
      <c r="C542" s="293"/>
      <c r="D542" s="292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  <c r="Y542" s="234"/>
      <c r="Z542" s="234"/>
    </row>
    <row r="543" ht="14.25" customHeight="1">
      <c r="A543" s="292"/>
      <c r="B543" s="292"/>
      <c r="C543" s="293"/>
      <c r="D543" s="292"/>
      <c r="E543" s="234"/>
      <c r="F543" s="234"/>
      <c r="G543" s="234"/>
      <c r="H543" s="234"/>
      <c r="I543" s="234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  <c r="Y543" s="234"/>
      <c r="Z543" s="234"/>
    </row>
    <row r="544" ht="14.25" customHeight="1">
      <c r="A544" s="292"/>
      <c r="B544" s="292"/>
      <c r="C544" s="293"/>
      <c r="D544" s="292"/>
      <c r="E544" s="234"/>
      <c r="F544" s="234"/>
      <c r="G544" s="234"/>
      <c r="H544" s="234"/>
      <c r="I544" s="234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  <c r="Y544" s="234"/>
      <c r="Z544" s="234"/>
    </row>
    <row r="545" ht="14.25" customHeight="1">
      <c r="A545" s="292"/>
      <c r="B545" s="292"/>
      <c r="C545" s="293"/>
      <c r="D545" s="292"/>
      <c r="E545" s="234"/>
      <c r="F545" s="234"/>
      <c r="G545" s="234"/>
      <c r="H545" s="234"/>
      <c r="I545" s="234"/>
      <c r="J545" s="234"/>
      <c r="K545" s="234"/>
      <c r="L545" s="234"/>
      <c r="M545" s="234"/>
      <c r="N545" s="234"/>
      <c r="O545" s="234"/>
      <c r="P545" s="234"/>
      <c r="Q545" s="234"/>
      <c r="R545" s="234"/>
      <c r="S545" s="234"/>
      <c r="T545" s="234"/>
      <c r="U545" s="234"/>
      <c r="V545" s="234"/>
      <c r="W545" s="234"/>
      <c r="X545" s="234"/>
      <c r="Y545" s="234"/>
      <c r="Z545" s="234"/>
    </row>
    <row r="546" ht="14.25" customHeight="1">
      <c r="A546" s="292"/>
      <c r="B546" s="292"/>
      <c r="C546" s="293"/>
      <c r="D546" s="292"/>
      <c r="E546" s="234"/>
      <c r="F546" s="234"/>
      <c r="G546" s="234"/>
      <c r="H546" s="234"/>
      <c r="I546" s="234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  <c r="Y546" s="234"/>
      <c r="Z546" s="234"/>
    </row>
    <row r="547" ht="14.25" customHeight="1">
      <c r="A547" s="292"/>
      <c r="B547" s="292"/>
      <c r="C547" s="293"/>
      <c r="D547" s="292"/>
      <c r="E547" s="234"/>
      <c r="F547" s="234"/>
      <c r="G547" s="234"/>
      <c r="H547" s="234"/>
      <c r="I547" s="234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  <c r="Y547" s="234"/>
      <c r="Z547" s="234"/>
    </row>
    <row r="548" ht="14.25" customHeight="1">
      <c r="A548" s="292"/>
      <c r="B548" s="292"/>
      <c r="C548" s="293"/>
      <c r="D548" s="292"/>
      <c r="E548" s="234"/>
      <c r="F548" s="234"/>
      <c r="G548" s="234"/>
      <c r="H548" s="234"/>
      <c r="I548" s="234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  <c r="Y548" s="234"/>
      <c r="Z548" s="234"/>
    </row>
    <row r="549" ht="14.25" customHeight="1">
      <c r="A549" s="292"/>
      <c r="B549" s="292"/>
      <c r="C549" s="293"/>
      <c r="D549" s="292"/>
      <c r="E549" s="234"/>
      <c r="F549" s="234"/>
      <c r="G549" s="234"/>
      <c r="H549" s="234"/>
      <c r="I549" s="234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  <c r="Y549" s="234"/>
      <c r="Z549" s="234"/>
    </row>
    <row r="550" ht="14.25" customHeight="1">
      <c r="A550" s="292"/>
      <c r="B550" s="292"/>
      <c r="C550" s="293"/>
      <c r="D550" s="292"/>
      <c r="E550" s="234"/>
      <c r="F550" s="234"/>
      <c r="G550" s="234"/>
      <c r="H550" s="234"/>
      <c r="I550" s="234"/>
      <c r="J550" s="234"/>
      <c r="K550" s="234"/>
      <c r="L550" s="234"/>
      <c r="M550" s="234"/>
      <c r="N550" s="234"/>
      <c r="O550" s="234"/>
      <c r="P550" s="234"/>
      <c r="Q550" s="234"/>
      <c r="R550" s="234"/>
      <c r="S550" s="234"/>
      <c r="T550" s="234"/>
      <c r="U550" s="234"/>
      <c r="V550" s="234"/>
      <c r="W550" s="234"/>
      <c r="X550" s="234"/>
      <c r="Y550" s="234"/>
      <c r="Z550" s="234"/>
    </row>
    <row r="551" ht="14.25" customHeight="1">
      <c r="A551" s="292"/>
      <c r="B551" s="292"/>
      <c r="C551" s="293"/>
      <c r="D551" s="292"/>
      <c r="E551" s="234"/>
      <c r="F551" s="234"/>
      <c r="G551" s="234"/>
      <c r="H551" s="234"/>
      <c r="I551" s="234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  <c r="Y551" s="234"/>
      <c r="Z551" s="234"/>
    </row>
    <row r="552" ht="14.25" customHeight="1">
      <c r="A552" s="292"/>
      <c r="B552" s="292"/>
      <c r="C552" s="293"/>
      <c r="D552" s="292"/>
      <c r="E552" s="234"/>
      <c r="F552" s="234"/>
      <c r="G552" s="234"/>
      <c r="H552" s="234"/>
      <c r="I552" s="234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  <c r="Y552" s="234"/>
      <c r="Z552" s="234"/>
    </row>
    <row r="553" ht="14.25" customHeight="1">
      <c r="A553" s="292"/>
      <c r="B553" s="292"/>
      <c r="C553" s="293"/>
      <c r="D553" s="292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</row>
    <row r="554" ht="14.25" customHeight="1">
      <c r="A554" s="292"/>
      <c r="B554" s="292"/>
      <c r="C554" s="293"/>
      <c r="D554" s="292"/>
      <c r="E554" s="234"/>
      <c r="F554" s="234"/>
      <c r="G554" s="234"/>
      <c r="H554" s="234"/>
      <c r="I554" s="234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  <c r="Y554" s="234"/>
      <c r="Z554" s="234"/>
    </row>
    <row r="555" ht="14.25" customHeight="1">
      <c r="A555" s="292"/>
      <c r="B555" s="292"/>
      <c r="C555" s="293"/>
      <c r="D555" s="292"/>
      <c r="E555" s="234"/>
      <c r="F555" s="234"/>
      <c r="G555" s="234"/>
      <c r="H555" s="234"/>
      <c r="I555" s="234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  <c r="Y555" s="234"/>
      <c r="Z555" s="234"/>
    </row>
    <row r="556" ht="14.25" customHeight="1">
      <c r="A556" s="292"/>
      <c r="B556" s="292"/>
      <c r="C556" s="293"/>
      <c r="D556" s="292"/>
      <c r="E556" s="234"/>
      <c r="F556" s="234"/>
      <c r="G556" s="234"/>
      <c r="H556" s="234"/>
      <c r="I556" s="234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  <c r="Y556" s="234"/>
      <c r="Z556" s="234"/>
    </row>
    <row r="557" ht="14.25" customHeight="1">
      <c r="A557" s="292"/>
      <c r="B557" s="292"/>
      <c r="C557" s="293"/>
      <c r="D557" s="292"/>
      <c r="E557" s="234"/>
      <c r="F557" s="234"/>
      <c r="G557" s="234"/>
      <c r="H557" s="234"/>
      <c r="I557" s="234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  <c r="Y557" s="234"/>
      <c r="Z557" s="234"/>
    </row>
    <row r="558" ht="14.25" customHeight="1">
      <c r="A558" s="292"/>
      <c r="B558" s="292"/>
      <c r="C558" s="293"/>
      <c r="D558" s="292"/>
      <c r="E558" s="234"/>
      <c r="F558" s="234"/>
      <c r="G558" s="234"/>
      <c r="H558" s="234"/>
      <c r="I558" s="234"/>
      <c r="J558" s="234"/>
      <c r="K558" s="234"/>
      <c r="L558" s="234"/>
      <c r="M558" s="234"/>
      <c r="N558" s="234"/>
      <c r="O558" s="234"/>
      <c r="P558" s="234"/>
      <c r="Q558" s="234"/>
      <c r="R558" s="234"/>
      <c r="S558" s="234"/>
      <c r="T558" s="234"/>
      <c r="U558" s="234"/>
      <c r="V558" s="234"/>
      <c r="W558" s="234"/>
      <c r="X558" s="234"/>
      <c r="Y558" s="234"/>
      <c r="Z558" s="234"/>
    </row>
    <row r="559" ht="14.25" customHeight="1">
      <c r="A559" s="292"/>
      <c r="B559" s="292"/>
      <c r="C559" s="293"/>
      <c r="D559" s="292"/>
      <c r="E559" s="234"/>
      <c r="F559" s="234"/>
      <c r="G559" s="234"/>
      <c r="H559" s="234"/>
      <c r="I559" s="234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  <c r="Y559" s="234"/>
      <c r="Z559" s="234"/>
    </row>
    <row r="560" ht="14.25" customHeight="1">
      <c r="A560" s="292"/>
      <c r="B560" s="292"/>
      <c r="C560" s="293"/>
      <c r="D560" s="292"/>
      <c r="E560" s="234"/>
      <c r="F560" s="234"/>
      <c r="G560" s="234"/>
      <c r="H560" s="234"/>
      <c r="I560" s="234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  <c r="Y560" s="234"/>
      <c r="Z560" s="234"/>
    </row>
    <row r="561" ht="14.25" customHeight="1">
      <c r="A561" s="292"/>
      <c r="B561" s="292"/>
      <c r="C561" s="293"/>
      <c r="D561" s="292"/>
      <c r="E561" s="234"/>
      <c r="F561" s="234"/>
      <c r="G561" s="234"/>
      <c r="H561" s="234"/>
      <c r="I561" s="234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  <c r="Y561" s="234"/>
      <c r="Z561" s="234"/>
    </row>
    <row r="562" ht="14.25" customHeight="1">
      <c r="A562" s="292"/>
      <c r="B562" s="292"/>
      <c r="C562" s="293"/>
      <c r="D562" s="292"/>
      <c r="E562" s="234"/>
      <c r="F562" s="234"/>
      <c r="G562" s="234"/>
      <c r="H562" s="234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</row>
    <row r="563" ht="14.25" customHeight="1">
      <c r="A563" s="292"/>
      <c r="B563" s="292"/>
      <c r="C563" s="293"/>
      <c r="D563" s="292"/>
      <c r="E563" s="234"/>
      <c r="F563" s="234"/>
      <c r="G563" s="234"/>
      <c r="H563" s="234"/>
      <c r="I563" s="234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  <c r="Y563" s="234"/>
      <c r="Z563" s="234"/>
    </row>
    <row r="564" ht="14.25" customHeight="1">
      <c r="A564" s="292"/>
      <c r="B564" s="292"/>
      <c r="C564" s="293"/>
      <c r="D564" s="292"/>
      <c r="E564" s="234"/>
      <c r="F564" s="234"/>
      <c r="G564" s="234"/>
      <c r="H564" s="234"/>
      <c r="I564" s="234"/>
      <c r="J564" s="234"/>
      <c r="K564" s="234"/>
      <c r="L564" s="234"/>
      <c r="M564" s="234"/>
      <c r="N564" s="234"/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  <c r="Y564" s="234"/>
      <c r="Z564" s="234"/>
    </row>
    <row r="565" ht="14.25" customHeight="1">
      <c r="A565" s="292"/>
      <c r="B565" s="292"/>
      <c r="C565" s="293"/>
      <c r="D565" s="292"/>
      <c r="E565" s="234"/>
      <c r="F565" s="234"/>
      <c r="G565" s="234"/>
      <c r="H565" s="234"/>
      <c r="I565" s="234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  <c r="Y565" s="234"/>
      <c r="Z565" s="234"/>
    </row>
    <row r="566" ht="14.25" customHeight="1">
      <c r="A566" s="292"/>
      <c r="B566" s="292"/>
      <c r="C566" s="293"/>
      <c r="D566" s="292"/>
      <c r="E566" s="234"/>
      <c r="F566" s="234"/>
      <c r="G566" s="234"/>
      <c r="H566" s="234"/>
      <c r="I566" s="234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</row>
    <row r="567" ht="14.25" customHeight="1">
      <c r="A567" s="292"/>
      <c r="B567" s="292"/>
      <c r="C567" s="293"/>
      <c r="D567" s="292"/>
      <c r="E567" s="234"/>
      <c r="F567" s="234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  <c r="Y567" s="234"/>
      <c r="Z567" s="234"/>
    </row>
    <row r="568" ht="14.25" customHeight="1">
      <c r="A568" s="292"/>
      <c r="B568" s="292"/>
      <c r="C568" s="293"/>
      <c r="D568" s="292"/>
      <c r="E568" s="234"/>
      <c r="F568" s="234"/>
      <c r="G568" s="234"/>
      <c r="H568" s="234"/>
      <c r="I568" s="234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  <c r="Y568" s="234"/>
      <c r="Z568" s="234"/>
    </row>
    <row r="569" ht="14.25" customHeight="1">
      <c r="A569" s="292"/>
      <c r="B569" s="292"/>
      <c r="C569" s="293"/>
      <c r="D569" s="292"/>
      <c r="E569" s="234"/>
      <c r="F569" s="234"/>
      <c r="G569" s="234"/>
      <c r="H569" s="234"/>
      <c r="I569" s="234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  <c r="Y569" s="234"/>
      <c r="Z569" s="234"/>
    </row>
    <row r="570" ht="14.25" customHeight="1">
      <c r="A570" s="292"/>
      <c r="B570" s="292"/>
      <c r="C570" s="293"/>
      <c r="D570" s="292"/>
      <c r="E570" s="234"/>
      <c r="F570" s="234"/>
      <c r="G570" s="234"/>
      <c r="H570" s="234"/>
      <c r="I570" s="234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234"/>
      <c r="Z570" s="234"/>
    </row>
    <row r="571" ht="14.25" customHeight="1">
      <c r="A571" s="292"/>
      <c r="B571" s="292"/>
      <c r="C571" s="293"/>
      <c r="D571" s="292"/>
      <c r="E571" s="234"/>
      <c r="F571" s="234"/>
      <c r="G571" s="234"/>
      <c r="H571" s="234"/>
      <c r="I571" s="234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  <c r="Y571" s="234"/>
      <c r="Z571" s="234"/>
    </row>
    <row r="572" ht="14.25" customHeight="1">
      <c r="A572" s="292"/>
      <c r="B572" s="292"/>
      <c r="C572" s="293"/>
      <c r="D572" s="292"/>
      <c r="E572" s="234"/>
      <c r="F572" s="234"/>
      <c r="G572" s="234"/>
      <c r="H572" s="234"/>
      <c r="I572" s="234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  <c r="Y572" s="234"/>
      <c r="Z572" s="234"/>
    </row>
    <row r="573" ht="14.25" customHeight="1">
      <c r="A573" s="292"/>
      <c r="B573" s="292"/>
      <c r="C573" s="293"/>
      <c r="D573" s="292"/>
      <c r="E573" s="234"/>
      <c r="F573" s="234"/>
      <c r="G573" s="234"/>
      <c r="H573" s="234"/>
      <c r="I573" s="234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  <c r="Y573" s="234"/>
      <c r="Z573" s="234"/>
    </row>
    <row r="574" ht="14.25" customHeight="1">
      <c r="A574" s="292"/>
      <c r="B574" s="292"/>
      <c r="C574" s="293"/>
      <c r="D574" s="292"/>
      <c r="E574" s="234"/>
      <c r="F574" s="234"/>
      <c r="G574" s="234"/>
      <c r="H574" s="234"/>
      <c r="I574" s="234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  <c r="Y574" s="234"/>
      <c r="Z574" s="234"/>
    </row>
    <row r="575" ht="14.25" customHeight="1">
      <c r="A575" s="292"/>
      <c r="B575" s="292"/>
      <c r="C575" s="293"/>
      <c r="D575" s="292"/>
      <c r="E575" s="234"/>
      <c r="F575" s="234"/>
      <c r="G575" s="234"/>
      <c r="H575" s="234"/>
      <c r="I575" s="234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  <c r="Y575" s="234"/>
      <c r="Z575" s="234"/>
    </row>
    <row r="576" ht="14.25" customHeight="1">
      <c r="A576" s="292"/>
      <c r="B576" s="292"/>
      <c r="C576" s="293"/>
      <c r="D576" s="292"/>
      <c r="E576" s="234"/>
      <c r="F576" s="234"/>
      <c r="G576" s="234"/>
      <c r="H576" s="234"/>
      <c r="I576" s="234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  <c r="Y576" s="234"/>
      <c r="Z576" s="234"/>
    </row>
    <row r="577" ht="14.25" customHeight="1">
      <c r="A577" s="292"/>
      <c r="B577" s="292"/>
      <c r="C577" s="293"/>
      <c r="D577" s="292"/>
      <c r="E577" s="234"/>
      <c r="F577" s="234"/>
      <c r="G577" s="234"/>
      <c r="H577" s="234"/>
      <c r="I577" s="234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  <c r="Y577" s="234"/>
      <c r="Z577" s="234"/>
    </row>
    <row r="578" ht="14.25" customHeight="1">
      <c r="A578" s="292"/>
      <c r="B578" s="292"/>
      <c r="C578" s="293"/>
      <c r="D578" s="292"/>
      <c r="E578" s="234"/>
      <c r="F578" s="234"/>
      <c r="G578" s="234"/>
      <c r="H578" s="234"/>
      <c r="I578" s="234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  <c r="Y578" s="234"/>
      <c r="Z578" s="234"/>
    </row>
    <row r="579" ht="14.25" customHeight="1">
      <c r="A579" s="292"/>
      <c r="B579" s="292"/>
      <c r="C579" s="293"/>
      <c r="D579" s="292"/>
      <c r="E579" s="234"/>
      <c r="F579" s="234"/>
      <c r="G579" s="234"/>
      <c r="H579" s="234"/>
      <c r="I579" s="234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  <c r="Y579" s="234"/>
      <c r="Z579" s="234"/>
    </row>
    <row r="580" ht="14.25" customHeight="1">
      <c r="A580" s="292"/>
      <c r="B580" s="292"/>
      <c r="C580" s="293"/>
      <c r="D580" s="292"/>
      <c r="E580" s="234"/>
      <c r="F580" s="234"/>
      <c r="G580" s="234"/>
      <c r="H580" s="234"/>
      <c r="I580" s="234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  <c r="Y580" s="234"/>
      <c r="Z580" s="234"/>
    </row>
    <row r="581" ht="14.25" customHeight="1">
      <c r="A581" s="292"/>
      <c r="B581" s="292"/>
      <c r="C581" s="293"/>
      <c r="D581" s="292"/>
      <c r="E581" s="234"/>
      <c r="F581" s="234"/>
      <c r="G581" s="234"/>
      <c r="H581" s="234"/>
      <c r="I581" s="234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</row>
    <row r="582" ht="14.25" customHeight="1">
      <c r="A582" s="292"/>
      <c r="B582" s="292"/>
      <c r="C582" s="293"/>
      <c r="D582" s="292"/>
      <c r="E582" s="234"/>
      <c r="F582" s="234"/>
      <c r="G582" s="234"/>
      <c r="H582" s="234"/>
      <c r="I582" s="234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  <c r="Y582" s="234"/>
      <c r="Z582" s="234"/>
    </row>
    <row r="583" ht="14.25" customHeight="1">
      <c r="A583" s="292"/>
      <c r="B583" s="292"/>
      <c r="C583" s="293"/>
      <c r="D583" s="292"/>
      <c r="E583" s="234"/>
      <c r="F583" s="234"/>
      <c r="G583" s="234"/>
      <c r="H583" s="234"/>
      <c r="I583" s="234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  <c r="Y583" s="234"/>
      <c r="Z583" s="234"/>
    </row>
    <row r="584" ht="14.25" customHeight="1">
      <c r="A584" s="292"/>
      <c r="B584" s="292"/>
      <c r="C584" s="293"/>
      <c r="D584" s="292"/>
      <c r="E584" s="234"/>
      <c r="F584" s="234"/>
      <c r="G584" s="234"/>
      <c r="H584" s="234"/>
      <c r="I584" s="234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  <c r="Y584" s="234"/>
      <c r="Z584" s="234"/>
    </row>
    <row r="585" ht="14.25" customHeight="1">
      <c r="A585" s="292"/>
      <c r="B585" s="292"/>
      <c r="C585" s="293"/>
      <c r="D585" s="292"/>
      <c r="E585" s="234"/>
      <c r="F585" s="234"/>
      <c r="G585" s="234"/>
      <c r="H585" s="234"/>
      <c r="I585" s="234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  <c r="Y585" s="234"/>
      <c r="Z585" s="234"/>
    </row>
    <row r="586" ht="14.25" customHeight="1">
      <c r="A586" s="292"/>
      <c r="B586" s="292"/>
      <c r="C586" s="293"/>
      <c r="D586" s="292"/>
      <c r="E586" s="234"/>
      <c r="F586" s="234"/>
      <c r="G586" s="234"/>
      <c r="H586" s="234"/>
      <c r="I586" s="234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  <c r="Y586" s="234"/>
      <c r="Z586" s="234"/>
    </row>
    <row r="587" ht="14.25" customHeight="1">
      <c r="A587" s="292"/>
      <c r="B587" s="292"/>
      <c r="C587" s="293"/>
      <c r="D587" s="292"/>
      <c r="E587" s="234"/>
      <c r="F587" s="234"/>
      <c r="G587" s="234"/>
      <c r="H587" s="234"/>
      <c r="I587" s="234"/>
      <c r="J587" s="234"/>
      <c r="K587" s="234"/>
      <c r="L587" s="234"/>
      <c r="M587" s="234"/>
      <c r="N587" s="234"/>
      <c r="O587" s="234"/>
      <c r="P587" s="234"/>
      <c r="Q587" s="234"/>
      <c r="R587" s="234"/>
      <c r="S587" s="234"/>
      <c r="T587" s="234"/>
      <c r="U587" s="234"/>
      <c r="V587" s="234"/>
      <c r="W587" s="234"/>
      <c r="X587" s="234"/>
      <c r="Y587" s="234"/>
      <c r="Z587" s="234"/>
    </row>
    <row r="588" ht="14.25" customHeight="1">
      <c r="A588" s="292"/>
      <c r="B588" s="292"/>
      <c r="C588" s="293"/>
      <c r="D588" s="292"/>
      <c r="E588" s="234"/>
      <c r="F588" s="234"/>
      <c r="G588" s="234"/>
      <c r="H588" s="234"/>
      <c r="I588" s="234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  <c r="Y588" s="234"/>
      <c r="Z588" s="234"/>
    </row>
    <row r="589" ht="14.25" customHeight="1">
      <c r="A589" s="292"/>
      <c r="B589" s="292"/>
      <c r="C589" s="293"/>
      <c r="D589" s="292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</row>
    <row r="590" ht="14.25" customHeight="1">
      <c r="A590" s="292"/>
      <c r="B590" s="292"/>
      <c r="C590" s="293"/>
      <c r="D590" s="292"/>
      <c r="E590" s="234"/>
      <c r="F590" s="234"/>
      <c r="G590" s="234"/>
      <c r="H590" s="234"/>
      <c r="I590" s="234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  <c r="Y590" s="234"/>
      <c r="Z590" s="234"/>
    </row>
    <row r="591" ht="14.25" customHeight="1">
      <c r="A591" s="292"/>
      <c r="B591" s="292"/>
      <c r="C591" s="293"/>
      <c r="D591" s="292"/>
      <c r="E591" s="234"/>
      <c r="F591" s="234"/>
      <c r="G591" s="234"/>
      <c r="H591" s="234"/>
      <c r="I591" s="234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  <c r="Y591" s="234"/>
      <c r="Z591" s="234"/>
    </row>
    <row r="592" ht="14.25" customHeight="1">
      <c r="A592" s="292"/>
      <c r="B592" s="292"/>
      <c r="C592" s="293"/>
      <c r="D592" s="292"/>
      <c r="E592" s="234"/>
      <c r="F592" s="234"/>
      <c r="G592" s="234"/>
      <c r="H592" s="234"/>
      <c r="I592" s="234"/>
      <c r="J592" s="234"/>
      <c r="K592" s="234"/>
      <c r="L592" s="234"/>
      <c r="M592" s="234"/>
      <c r="N592" s="234"/>
      <c r="O592" s="234"/>
      <c r="P592" s="234"/>
      <c r="Q592" s="234"/>
      <c r="R592" s="234"/>
      <c r="S592" s="234"/>
      <c r="T592" s="234"/>
      <c r="U592" s="234"/>
      <c r="V592" s="234"/>
      <c r="W592" s="234"/>
      <c r="X592" s="234"/>
      <c r="Y592" s="234"/>
      <c r="Z592" s="234"/>
    </row>
    <row r="593" ht="14.25" customHeight="1">
      <c r="A593" s="292"/>
      <c r="B593" s="292"/>
      <c r="C593" s="293"/>
      <c r="D593" s="292"/>
      <c r="E593" s="234"/>
      <c r="F593" s="234"/>
      <c r="G593" s="234"/>
      <c r="H593" s="234"/>
      <c r="I593" s="234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  <c r="Y593" s="234"/>
      <c r="Z593" s="234"/>
    </row>
    <row r="594" ht="14.25" customHeight="1">
      <c r="A594" s="292"/>
      <c r="B594" s="292"/>
      <c r="C594" s="293"/>
      <c r="D594" s="292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  <c r="Y594" s="234"/>
      <c r="Z594" s="234"/>
    </row>
    <row r="595" ht="14.25" customHeight="1">
      <c r="A595" s="292"/>
      <c r="B595" s="292"/>
      <c r="C595" s="293"/>
      <c r="D595" s="292"/>
      <c r="E595" s="234"/>
      <c r="F595" s="234"/>
      <c r="G595" s="234"/>
      <c r="H595" s="234"/>
      <c r="I595" s="234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  <c r="Y595" s="234"/>
      <c r="Z595" s="234"/>
    </row>
    <row r="596" ht="14.25" customHeight="1">
      <c r="A596" s="292"/>
      <c r="B596" s="292"/>
      <c r="C596" s="293"/>
      <c r="D596" s="292"/>
      <c r="E596" s="234"/>
      <c r="F596" s="234"/>
      <c r="G596" s="234"/>
      <c r="H596" s="234"/>
      <c r="I596" s="234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  <c r="Y596" s="234"/>
      <c r="Z596" s="234"/>
    </row>
    <row r="597" ht="14.25" customHeight="1">
      <c r="A597" s="292"/>
      <c r="B597" s="292"/>
      <c r="C597" s="293"/>
      <c r="D597" s="292"/>
      <c r="E597" s="234"/>
      <c r="F597" s="234"/>
      <c r="G597" s="234"/>
      <c r="H597" s="234"/>
      <c r="I597" s="234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  <c r="Y597" s="234"/>
      <c r="Z597" s="234"/>
    </row>
    <row r="598" ht="14.25" customHeight="1">
      <c r="A598" s="292"/>
      <c r="B598" s="292"/>
      <c r="C598" s="293"/>
      <c r="D598" s="292"/>
      <c r="E598" s="234"/>
      <c r="F598" s="234"/>
      <c r="G598" s="234"/>
      <c r="H598" s="234"/>
      <c r="I598" s="234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  <c r="Y598" s="234"/>
      <c r="Z598" s="234"/>
    </row>
    <row r="599" ht="14.25" customHeight="1">
      <c r="A599" s="292"/>
      <c r="B599" s="292"/>
      <c r="C599" s="293"/>
      <c r="D599" s="292"/>
      <c r="E599" s="234"/>
      <c r="F599" s="234"/>
      <c r="G599" s="234"/>
      <c r="H599" s="234"/>
      <c r="I599" s="234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  <c r="Y599" s="234"/>
      <c r="Z599" s="234"/>
    </row>
    <row r="600" ht="14.25" customHeight="1">
      <c r="A600" s="292"/>
      <c r="B600" s="292"/>
      <c r="C600" s="293"/>
      <c r="D600" s="292"/>
      <c r="E600" s="234"/>
      <c r="F600" s="234"/>
      <c r="G600" s="234"/>
      <c r="H600" s="234"/>
      <c r="I600" s="234"/>
      <c r="J600" s="234"/>
      <c r="K600" s="234"/>
      <c r="L600" s="234"/>
      <c r="M600" s="234"/>
      <c r="N600" s="234"/>
      <c r="O600" s="234"/>
      <c r="P600" s="234"/>
      <c r="Q600" s="234"/>
      <c r="R600" s="234"/>
      <c r="S600" s="234"/>
      <c r="T600" s="234"/>
      <c r="U600" s="234"/>
      <c r="V600" s="234"/>
      <c r="W600" s="234"/>
      <c r="X600" s="234"/>
      <c r="Y600" s="234"/>
      <c r="Z600" s="234"/>
    </row>
    <row r="601" ht="14.25" customHeight="1">
      <c r="A601" s="292"/>
      <c r="B601" s="292"/>
      <c r="C601" s="293"/>
      <c r="D601" s="292"/>
      <c r="E601" s="234"/>
      <c r="F601" s="234"/>
      <c r="G601" s="234"/>
      <c r="H601" s="234"/>
      <c r="I601" s="234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  <c r="Y601" s="234"/>
      <c r="Z601" s="234"/>
    </row>
    <row r="602" ht="14.25" customHeight="1">
      <c r="A602" s="292"/>
      <c r="B602" s="292"/>
      <c r="C602" s="293"/>
      <c r="D602" s="292"/>
      <c r="E602" s="234"/>
      <c r="F602" s="234"/>
      <c r="G602" s="234"/>
      <c r="H602" s="234"/>
      <c r="I602" s="234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  <c r="Y602" s="234"/>
      <c r="Z602" s="234"/>
    </row>
    <row r="603" ht="14.25" customHeight="1">
      <c r="A603" s="292"/>
      <c r="B603" s="292"/>
      <c r="C603" s="293"/>
      <c r="D603" s="292"/>
      <c r="E603" s="234"/>
      <c r="F603" s="234"/>
      <c r="G603" s="234"/>
      <c r="H603" s="234"/>
      <c r="I603" s="234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  <c r="Y603" s="234"/>
      <c r="Z603" s="234"/>
    </row>
    <row r="604" ht="14.25" customHeight="1">
      <c r="A604" s="292"/>
      <c r="B604" s="292"/>
      <c r="C604" s="293"/>
      <c r="D604" s="292"/>
      <c r="E604" s="234"/>
      <c r="F604" s="234"/>
      <c r="G604" s="234"/>
      <c r="H604" s="234"/>
      <c r="I604" s="234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  <c r="Y604" s="234"/>
      <c r="Z604" s="234"/>
    </row>
    <row r="605" ht="14.25" customHeight="1">
      <c r="A605" s="292"/>
      <c r="B605" s="292"/>
      <c r="C605" s="293"/>
      <c r="D605" s="292"/>
      <c r="E605" s="234"/>
      <c r="F605" s="234"/>
      <c r="G605" s="234"/>
      <c r="H605" s="234"/>
      <c r="I605" s="234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  <c r="Y605" s="234"/>
      <c r="Z605" s="234"/>
    </row>
    <row r="606" ht="14.25" customHeight="1">
      <c r="A606" s="292"/>
      <c r="B606" s="292"/>
      <c r="C606" s="293"/>
      <c r="D606" s="292"/>
      <c r="E606" s="234"/>
      <c r="F606" s="234"/>
      <c r="G606" s="234"/>
      <c r="H606" s="234"/>
      <c r="I606" s="234"/>
      <c r="J606" s="234"/>
      <c r="K606" s="234"/>
      <c r="L606" s="234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  <c r="Y606" s="234"/>
      <c r="Z606" s="234"/>
    </row>
    <row r="607" ht="14.25" customHeight="1">
      <c r="A607" s="292"/>
      <c r="B607" s="292"/>
      <c r="C607" s="293"/>
      <c r="D607" s="292"/>
      <c r="E607" s="234"/>
      <c r="F607" s="234"/>
      <c r="G607" s="234"/>
      <c r="H607" s="234"/>
      <c r="I607" s="234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  <c r="Y607" s="234"/>
      <c r="Z607" s="234"/>
    </row>
    <row r="608" ht="14.25" customHeight="1">
      <c r="A608" s="292"/>
      <c r="B608" s="292"/>
      <c r="C608" s="293"/>
      <c r="D608" s="292"/>
      <c r="E608" s="234"/>
      <c r="F608" s="234"/>
      <c r="G608" s="234"/>
      <c r="H608" s="234"/>
      <c r="I608" s="234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  <c r="Y608" s="234"/>
      <c r="Z608" s="234"/>
    </row>
    <row r="609" ht="14.25" customHeight="1">
      <c r="A609" s="292"/>
      <c r="B609" s="292"/>
      <c r="C609" s="293"/>
      <c r="D609" s="292"/>
      <c r="E609" s="234"/>
      <c r="F609" s="234"/>
      <c r="G609" s="234"/>
      <c r="H609" s="234"/>
      <c r="I609" s="234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</row>
    <row r="610" ht="14.25" customHeight="1">
      <c r="A610" s="292"/>
      <c r="B610" s="292"/>
      <c r="C610" s="293"/>
      <c r="D610" s="292"/>
      <c r="E610" s="234"/>
      <c r="F610" s="234"/>
      <c r="G610" s="234"/>
      <c r="H610" s="234"/>
      <c r="I610" s="234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  <c r="Y610" s="234"/>
      <c r="Z610" s="234"/>
    </row>
    <row r="611" ht="14.25" customHeight="1">
      <c r="A611" s="292"/>
      <c r="B611" s="292"/>
      <c r="C611" s="293"/>
      <c r="D611" s="292"/>
      <c r="E611" s="234"/>
      <c r="F611" s="234"/>
      <c r="G611" s="234"/>
      <c r="H611" s="234"/>
      <c r="I611" s="234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  <c r="Y611" s="234"/>
      <c r="Z611" s="234"/>
    </row>
    <row r="612" ht="14.25" customHeight="1">
      <c r="A612" s="292"/>
      <c r="B612" s="292"/>
      <c r="C612" s="293"/>
      <c r="D612" s="292"/>
      <c r="E612" s="234"/>
      <c r="F612" s="234"/>
      <c r="G612" s="234"/>
      <c r="H612" s="234"/>
      <c r="I612" s="234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  <c r="Y612" s="234"/>
      <c r="Z612" s="234"/>
    </row>
    <row r="613" ht="14.25" customHeight="1">
      <c r="A613" s="292"/>
      <c r="B613" s="292"/>
      <c r="C613" s="293"/>
      <c r="D613" s="292"/>
      <c r="E613" s="234"/>
      <c r="F613" s="234"/>
      <c r="G613" s="234"/>
      <c r="H613" s="234"/>
      <c r="I613" s="234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  <c r="Y613" s="234"/>
      <c r="Z613" s="234"/>
    </row>
    <row r="614" ht="14.25" customHeight="1">
      <c r="A614" s="292"/>
      <c r="B614" s="292"/>
      <c r="C614" s="293"/>
      <c r="D614" s="292"/>
      <c r="E614" s="234"/>
      <c r="F614" s="234"/>
      <c r="G614" s="234"/>
      <c r="H614" s="234"/>
      <c r="I614" s="234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  <c r="Y614" s="234"/>
      <c r="Z614" s="234"/>
    </row>
    <row r="615" ht="14.25" customHeight="1">
      <c r="A615" s="292"/>
      <c r="B615" s="292"/>
      <c r="C615" s="293"/>
      <c r="D615" s="292"/>
      <c r="E615" s="234"/>
      <c r="F615" s="234"/>
      <c r="G615" s="234"/>
      <c r="H615" s="234"/>
      <c r="I615" s="234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  <c r="Y615" s="234"/>
      <c r="Z615" s="234"/>
    </row>
    <row r="616" ht="14.25" customHeight="1">
      <c r="A616" s="292"/>
      <c r="B616" s="292"/>
      <c r="C616" s="293"/>
      <c r="D616" s="292"/>
      <c r="E616" s="234"/>
      <c r="F616" s="234"/>
      <c r="G616" s="234"/>
      <c r="H616" s="234"/>
      <c r="I616" s="234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  <c r="Y616" s="234"/>
      <c r="Z616" s="234"/>
    </row>
    <row r="617" ht="14.25" customHeight="1">
      <c r="A617" s="292"/>
      <c r="B617" s="292"/>
      <c r="C617" s="293"/>
      <c r="D617" s="292"/>
      <c r="E617" s="234"/>
      <c r="F617" s="234"/>
      <c r="G617" s="234"/>
      <c r="H617" s="234"/>
      <c r="I617" s="234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  <c r="Y617" s="234"/>
      <c r="Z617" s="234"/>
    </row>
    <row r="618" ht="14.25" customHeight="1">
      <c r="A618" s="292"/>
      <c r="B618" s="292"/>
      <c r="C618" s="293"/>
      <c r="D618" s="292"/>
      <c r="E618" s="234"/>
      <c r="F618" s="234"/>
      <c r="G618" s="234"/>
      <c r="H618" s="234"/>
      <c r="I618" s="234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  <c r="Y618" s="234"/>
      <c r="Z618" s="234"/>
    </row>
    <row r="619" ht="14.25" customHeight="1">
      <c r="A619" s="292"/>
      <c r="B619" s="292"/>
      <c r="C619" s="293"/>
      <c r="D619" s="292"/>
      <c r="E619" s="234"/>
      <c r="F619" s="234"/>
      <c r="G619" s="234"/>
      <c r="H619" s="234"/>
      <c r="I619" s="234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  <c r="Y619" s="234"/>
      <c r="Z619" s="234"/>
    </row>
    <row r="620" ht="14.25" customHeight="1">
      <c r="A620" s="292"/>
      <c r="B620" s="292"/>
      <c r="C620" s="293"/>
      <c r="D620" s="292"/>
      <c r="E620" s="234"/>
      <c r="F620" s="234"/>
      <c r="G620" s="234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  <c r="Y620" s="234"/>
      <c r="Z620" s="234"/>
    </row>
    <row r="621" ht="14.25" customHeight="1">
      <c r="A621" s="292"/>
      <c r="B621" s="292"/>
      <c r="C621" s="293"/>
      <c r="D621" s="292"/>
      <c r="E621" s="234"/>
      <c r="F621" s="234"/>
      <c r="G621" s="234"/>
      <c r="H621" s="234"/>
      <c r="I621" s="234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  <c r="Y621" s="234"/>
      <c r="Z621" s="234"/>
    </row>
    <row r="622" ht="14.25" customHeight="1">
      <c r="A622" s="292"/>
      <c r="B622" s="292"/>
      <c r="C622" s="293"/>
      <c r="D622" s="292"/>
      <c r="E622" s="234"/>
      <c r="F622" s="234"/>
      <c r="G622" s="234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</row>
    <row r="623" ht="14.25" customHeight="1">
      <c r="A623" s="292"/>
      <c r="B623" s="292"/>
      <c r="C623" s="293"/>
      <c r="D623" s="292"/>
      <c r="E623" s="234"/>
      <c r="F623" s="234"/>
      <c r="G623" s="234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</row>
    <row r="624" ht="14.25" customHeight="1">
      <c r="A624" s="292"/>
      <c r="B624" s="292"/>
      <c r="C624" s="293"/>
      <c r="D624" s="292"/>
      <c r="E624" s="234"/>
      <c r="F624" s="234"/>
      <c r="G624" s="234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</row>
    <row r="625" ht="14.25" customHeight="1">
      <c r="A625" s="292"/>
      <c r="B625" s="292"/>
      <c r="C625" s="293"/>
      <c r="D625" s="292"/>
      <c r="E625" s="234"/>
      <c r="F625" s="234"/>
      <c r="G625" s="234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</row>
    <row r="626" ht="14.25" customHeight="1">
      <c r="A626" s="292"/>
      <c r="B626" s="292"/>
      <c r="C626" s="293"/>
      <c r="D626" s="292"/>
      <c r="E626" s="234"/>
      <c r="F626" s="234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</row>
    <row r="627" ht="14.25" customHeight="1">
      <c r="A627" s="292"/>
      <c r="B627" s="292"/>
      <c r="C627" s="293"/>
      <c r="D627" s="292"/>
      <c r="E627" s="234"/>
      <c r="F627" s="234"/>
      <c r="G627" s="234"/>
      <c r="H627" s="234"/>
      <c r="I627" s="234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</row>
    <row r="628" ht="14.25" customHeight="1">
      <c r="A628" s="292"/>
      <c r="B628" s="292"/>
      <c r="C628" s="293"/>
      <c r="D628" s="292"/>
      <c r="E628" s="234"/>
      <c r="F628" s="234"/>
      <c r="G628" s="234"/>
      <c r="H628" s="234"/>
      <c r="I628" s="234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  <c r="Y628" s="234"/>
      <c r="Z628" s="234"/>
    </row>
    <row r="629" ht="14.25" customHeight="1">
      <c r="A629" s="292"/>
      <c r="B629" s="292"/>
      <c r="C629" s="293"/>
      <c r="D629" s="292"/>
      <c r="E629" s="234"/>
      <c r="F629" s="234"/>
      <c r="G629" s="234"/>
      <c r="H629" s="234"/>
      <c r="I629" s="234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  <c r="Y629" s="234"/>
      <c r="Z629" s="234"/>
    </row>
    <row r="630" ht="14.25" customHeight="1">
      <c r="A630" s="292"/>
      <c r="B630" s="292"/>
      <c r="C630" s="293"/>
      <c r="D630" s="292"/>
      <c r="E630" s="234"/>
      <c r="F630" s="234"/>
      <c r="G630" s="234"/>
      <c r="H630" s="234"/>
      <c r="I630" s="234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  <c r="Y630" s="234"/>
      <c r="Z630" s="234"/>
    </row>
    <row r="631" ht="14.25" customHeight="1">
      <c r="A631" s="292"/>
      <c r="B631" s="292"/>
      <c r="C631" s="293"/>
      <c r="D631" s="292"/>
      <c r="E631" s="234"/>
      <c r="F631" s="234"/>
      <c r="G631" s="234"/>
      <c r="H631" s="234"/>
      <c r="I631" s="234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  <c r="Y631" s="234"/>
      <c r="Z631" s="234"/>
    </row>
    <row r="632" ht="14.25" customHeight="1">
      <c r="A632" s="292"/>
      <c r="B632" s="292"/>
      <c r="C632" s="293"/>
      <c r="D632" s="292"/>
      <c r="E632" s="234"/>
      <c r="F632" s="234"/>
      <c r="G632" s="234"/>
      <c r="H632" s="234"/>
      <c r="I632" s="234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  <c r="Y632" s="234"/>
      <c r="Z632" s="234"/>
    </row>
    <row r="633" ht="14.25" customHeight="1">
      <c r="A633" s="292"/>
      <c r="B633" s="292"/>
      <c r="C633" s="293"/>
      <c r="D633" s="292"/>
      <c r="E633" s="234"/>
      <c r="F633" s="234"/>
      <c r="G633" s="234"/>
      <c r="H633" s="234"/>
      <c r="I633" s="234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  <c r="Y633" s="234"/>
      <c r="Z633" s="234"/>
    </row>
    <row r="634" ht="14.25" customHeight="1">
      <c r="A634" s="292"/>
      <c r="B634" s="292"/>
      <c r="C634" s="293"/>
      <c r="D634" s="292"/>
      <c r="E634" s="234"/>
      <c r="F634" s="234"/>
      <c r="G634" s="234"/>
      <c r="H634" s="234"/>
      <c r="I634" s="234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  <c r="Y634" s="234"/>
      <c r="Z634" s="234"/>
    </row>
    <row r="635" ht="14.25" customHeight="1">
      <c r="A635" s="292"/>
      <c r="B635" s="292"/>
      <c r="C635" s="293"/>
      <c r="D635" s="292"/>
      <c r="E635" s="234"/>
      <c r="F635" s="234"/>
      <c r="G635" s="234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  <c r="Y635" s="234"/>
      <c r="Z635" s="234"/>
    </row>
    <row r="636" ht="14.25" customHeight="1">
      <c r="A636" s="292"/>
      <c r="B636" s="292"/>
      <c r="C636" s="293"/>
      <c r="D636" s="292"/>
      <c r="E636" s="234"/>
      <c r="F636" s="234"/>
      <c r="G636" s="234"/>
      <c r="H636" s="234"/>
      <c r="I636" s="234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  <c r="Y636" s="234"/>
      <c r="Z636" s="234"/>
    </row>
    <row r="637" ht="14.25" customHeight="1">
      <c r="A637" s="292"/>
      <c r="B637" s="292"/>
      <c r="C637" s="293"/>
      <c r="D637" s="292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234"/>
      <c r="X637" s="234"/>
      <c r="Y637" s="234"/>
      <c r="Z637" s="234"/>
    </row>
    <row r="638" ht="14.25" customHeight="1">
      <c r="A638" s="292"/>
      <c r="B638" s="292"/>
      <c r="C638" s="293"/>
      <c r="D638" s="292"/>
      <c r="E638" s="234"/>
      <c r="F638" s="234"/>
      <c r="G638" s="234"/>
      <c r="H638" s="234"/>
      <c r="I638" s="234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  <c r="Y638" s="234"/>
      <c r="Z638" s="234"/>
    </row>
    <row r="639" ht="14.25" customHeight="1">
      <c r="A639" s="292"/>
      <c r="B639" s="292"/>
      <c r="C639" s="293"/>
      <c r="D639" s="292"/>
      <c r="E639" s="234"/>
      <c r="F639" s="234"/>
      <c r="G639" s="234"/>
      <c r="H639" s="234"/>
      <c r="I639" s="234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  <c r="Y639" s="234"/>
      <c r="Z639" s="234"/>
    </row>
    <row r="640" ht="14.25" customHeight="1">
      <c r="A640" s="292"/>
      <c r="B640" s="292"/>
      <c r="C640" s="293"/>
      <c r="D640" s="292"/>
      <c r="E640" s="234"/>
      <c r="F640" s="234"/>
      <c r="G640" s="234"/>
      <c r="H640" s="234"/>
      <c r="I640" s="234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  <c r="Y640" s="234"/>
      <c r="Z640" s="234"/>
    </row>
    <row r="641" ht="14.25" customHeight="1">
      <c r="A641" s="292"/>
      <c r="B641" s="292"/>
      <c r="C641" s="293"/>
      <c r="D641" s="292"/>
      <c r="E641" s="234"/>
      <c r="F641" s="234"/>
      <c r="G641" s="234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  <c r="Y641" s="234"/>
      <c r="Z641" s="234"/>
    </row>
    <row r="642" ht="14.25" customHeight="1">
      <c r="A642" s="292"/>
      <c r="B642" s="292"/>
      <c r="C642" s="293"/>
      <c r="D642" s="292"/>
      <c r="E642" s="234"/>
      <c r="F642" s="234"/>
      <c r="G642" s="234"/>
      <c r="H642" s="234"/>
      <c r="I642" s="234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  <c r="Y642" s="234"/>
      <c r="Z642" s="234"/>
    </row>
    <row r="643" ht="14.25" customHeight="1">
      <c r="A643" s="292"/>
      <c r="B643" s="292"/>
      <c r="C643" s="293"/>
      <c r="D643" s="292"/>
      <c r="E643" s="234"/>
      <c r="F643" s="234"/>
      <c r="G643" s="234"/>
      <c r="H643" s="234"/>
      <c r="I643" s="234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  <c r="Y643" s="234"/>
      <c r="Z643" s="234"/>
    </row>
    <row r="644" ht="14.25" customHeight="1">
      <c r="A644" s="292"/>
      <c r="B644" s="292"/>
      <c r="C644" s="293"/>
      <c r="D644" s="292"/>
      <c r="E644" s="234"/>
      <c r="F644" s="234"/>
      <c r="G644" s="234"/>
      <c r="H644" s="234"/>
      <c r="I644" s="234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  <c r="Y644" s="234"/>
      <c r="Z644" s="234"/>
    </row>
    <row r="645" ht="14.25" customHeight="1">
      <c r="A645" s="292"/>
      <c r="B645" s="292"/>
      <c r="C645" s="293"/>
      <c r="D645" s="292"/>
      <c r="E645" s="234"/>
      <c r="F645" s="234"/>
      <c r="G645" s="234"/>
      <c r="H645" s="234"/>
      <c r="I645" s="234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  <c r="Y645" s="234"/>
      <c r="Z645" s="234"/>
    </row>
    <row r="646" ht="14.25" customHeight="1">
      <c r="A646" s="292"/>
      <c r="B646" s="292"/>
      <c r="C646" s="293"/>
      <c r="D646" s="292"/>
      <c r="E646" s="234"/>
      <c r="F646" s="234"/>
      <c r="G646" s="234"/>
      <c r="H646" s="234"/>
      <c r="I646" s="234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  <c r="Y646" s="234"/>
      <c r="Z646" s="234"/>
    </row>
    <row r="647" ht="14.25" customHeight="1">
      <c r="A647" s="292"/>
      <c r="B647" s="292"/>
      <c r="C647" s="293"/>
      <c r="D647" s="292"/>
      <c r="E647" s="234"/>
      <c r="F647" s="234"/>
      <c r="G647" s="234"/>
      <c r="H647" s="234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  <c r="Y647" s="234"/>
      <c r="Z647" s="234"/>
    </row>
    <row r="648" ht="14.25" customHeight="1">
      <c r="A648" s="292"/>
      <c r="B648" s="292"/>
      <c r="C648" s="293"/>
      <c r="D648" s="292"/>
      <c r="E648" s="234"/>
      <c r="F648" s="234"/>
      <c r="G648" s="234"/>
      <c r="H648" s="234"/>
      <c r="I648" s="234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  <c r="Y648" s="234"/>
      <c r="Z648" s="234"/>
    </row>
    <row r="649" ht="14.25" customHeight="1">
      <c r="A649" s="292"/>
      <c r="B649" s="292"/>
      <c r="C649" s="293"/>
      <c r="D649" s="292"/>
      <c r="E649" s="234"/>
      <c r="F649" s="234"/>
      <c r="G649" s="234"/>
      <c r="H649" s="234"/>
      <c r="I649" s="234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  <c r="Y649" s="234"/>
      <c r="Z649" s="234"/>
    </row>
    <row r="650" ht="14.25" customHeight="1">
      <c r="A650" s="292"/>
      <c r="B650" s="292"/>
      <c r="C650" s="293"/>
      <c r="D650" s="292"/>
      <c r="E650" s="234"/>
      <c r="F650" s="234"/>
      <c r="G650" s="234"/>
      <c r="H650" s="234"/>
      <c r="I650" s="234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  <c r="Y650" s="234"/>
      <c r="Z650" s="234"/>
    </row>
    <row r="651" ht="14.25" customHeight="1">
      <c r="A651" s="292"/>
      <c r="B651" s="292"/>
      <c r="C651" s="293"/>
      <c r="D651" s="292"/>
      <c r="E651" s="234"/>
      <c r="F651" s="234"/>
      <c r="G651" s="234"/>
      <c r="H651" s="234"/>
      <c r="I651" s="234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  <c r="Y651" s="234"/>
      <c r="Z651" s="234"/>
    </row>
    <row r="652" ht="14.25" customHeight="1">
      <c r="A652" s="292"/>
      <c r="B652" s="292"/>
      <c r="C652" s="293"/>
      <c r="D652" s="292"/>
      <c r="E652" s="234"/>
      <c r="F652" s="234"/>
      <c r="G652" s="234"/>
      <c r="H652" s="234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  <c r="Y652" s="234"/>
      <c r="Z652" s="234"/>
    </row>
    <row r="653" ht="14.25" customHeight="1">
      <c r="A653" s="292"/>
      <c r="B653" s="292"/>
      <c r="C653" s="293"/>
      <c r="D653" s="292"/>
      <c r="E653" s="234"/>
      <c r="F653" s="234"/>
      <c r="G653" s="234"/>
      <c r="H653" s="234"/>
      <c r="I653" s="234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  <c r="Y653" s="234"/>
      <c r="Z653" s="234"/>
    </row>
    <row r="654" ht="14.25" customHeight="1">
      <c r="A654" s="292"/>
      <c r="B654" s="292"/>
      <c r="C654" s="293"/>
      <c r="D654" s="292"/>
      <c r="E654" s="234"/>
      <c r="F654" s="234"/>
      <c r="G654" s="234"/>
      <c r="H654" s="234"/>
      <c r="I654" s="234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  <c r="Y654" s="234"/>
      <c r="Z654" s="234"/>
    </row>
    <row r="655" ht="14.25" customHeight="1">
      <c r="A655" s="292"/>
      <c r="B655" s="292"/>
      <c r="C655" s="293"/>
      <c r="D655" s="292"/>
      <c r="E655" s="234"/>
      <c r="F655" s="234"/>
      <c r="G655" s="234"/>
      <c r="H655" s="234"/>
      <c r="I655" s="234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  <c r="Y655" s="234"/>
      <c r="Z655" s="234"/>
    </row>
    <row r="656" ht="14.25" customHeight="1">
      <c r="A656" s="292"/>
      <c r="B656" s="292"/>
      <c r="C656" s="293"/>
      <c r="D656" s="292"/>
      <c r="E656" s="234"/>
      <c r="F656" s="234"/>
      <c r="G656" s="234"/>
      <c r="H656" s="234"/>
      <c r="I656" s="234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  <c r="Y656" s="234"/>
      <c r="Z656" s="234"/>
    </row>
    <row r="657" ht="14.25" customHeight="1">
      <c r="A657" s="292"/>
      <c r="B657" s="292"/>
      <c r="C657" s="293"/>
      <c r="D657" s="292"/>
      <c r="E657" s="234"/>
      <c r="F657" s="234"/>
      <c r="G657" s="234"/>
      <c r="H657" s="234"/>
      <c r="I657" s="234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  <c r="Y657" s="234"/>
      <c r="Z657" s="234"/>
    </row>
    <row r="658" ht="14.25" customHeight="1">
      <c r="A658" s="292"/>
      <c r="B658" s="292"/>
      <c r="C658" s="293"/>
      <c r="D658" s="292"/>
      <c r="E658" s="234"/>
      <c r="F658" s="234"/>
      <c r="G658" s="234"/>
      <c r="H658" s="234"/>
      <c r="I658" s="234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  <c r="Y658" s="234"/>
      <c r="Z658" s="234"/>
    </row>
    <row r="659" ht="14.25" customHeight="1">
      <c r="A659" s="292"/>
      <c r="B659" s="292"/>
      <c r="C659" s="293"/>
      <c r="D659" s="292"/>
      <c r="E659" s="234"/>
      <c r="F659" s="234"/>
      <c r="G659" s="234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  <c r="Y659" s="234"/>
      <c r="Z659" s="234"/>
    </row>
    <row r="660" ht="14.25" customHeight="1">
      <c r="A660" s="292"/>
      <c r="B660" s="292"/>
      <c r="C660" s="293"/>
      <c r="D660" s="292"/>
      <c r="E660" s="234"/>
      <c r="F660" s="234"/>
      <c r="G660" s="234"/>
      <c r="H660" s="234"/>
      <c r="I660" s="234"/>
      <c r="J660" s="234"/>
      <c r="K660" s="234"/>
      <c r="L660" s="234"/>
      <c r="M660" s="234"/>
      <c r="N660" s="234"/>
      <c r="O660" s="234"/>
      <c r="P660" s="234"/>
      <c r="Q660" s="234"/>
      <c r="R660" s="234"/>
      <c r="S660" s="234"/>
      <c r="T660" s="234"/>
      <c r="U660" s="234"/>
      <c r="V660" s="234"/>
      <c r="W660" s="234"/>
      <c r="X660" s="234"/>
      <c r="Y660" s="234"/>
      <c r="Z660" s="234"/>
    </row>
    <row r="661" ht="14.25" customHeight="1">
      <c r="A661" s="292"/>
      <c r="B661" s="292"/>
      <c r="C661" s="293"/>
      <c r="D661" s="292"/>
      <c r="E661" s="234"/>
      <c r="F661" s="234"/>
      <c r="G661" s="234"/>
      <c r="H661" s="234"/>
      <c r="I661" s="234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  <c r="Y661" s="234"/>
      <c r="Z661" s="234"/>
    </row>
    <row r="662" ht="14.25" customHeight="1">
      <c r="A662" s="292"/>
      <c r="B662" s="292"/>
      <c r="C662" s="293"/>
      <c r="D662" s="292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</row>
    <row r="663" ht="14.25" customHeight="1">
      <c r="A663" s="292"/>
      <c r="B663" s="292"/>
      <c r="C663" s="293"/>
      <c r="D663" s="292"/>
      <c r="E663" s="234"/>
      <c r="F663" s="234"/>
      <c r="G663" s="234"/>
      <c r="H663" s="234"/>
      <c r="I663" s="234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  <c r="Y663" s="234"/>
      <c r="Z663" s="234"/>
    </row>
    <row r="664" ht="14.25" customHeight="1">
      <c r="A664" s="292"/>
      <c r="B664" s="292"/>
      <c r="C664" s="293"/>
      <c r="D664" s="292"/>
      <c r="E664" s="234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</row>
    <row r="665" ht="14.25" customHeight="1">
      <c r="A665" s="292"/>
      <c r="B665" s="292"/>
      <c r="C665" s="293"/>
      <c r="D665" s="292"/>
      <c r="E665" s="234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</row>
    <row r="666" ht="14.25" customHeight="1">
      <c r="A666" s="292"/>
      <c r="B666" s="292"/>
      <c r="C666" s="293"/>
      <c r="D666" s="292"/>
      <c r="E666" s="234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</row>
    <row r="667" ht="14.25" customHeight="1">
      <c r="A667" s="292"/>
      <c r="B667" s="292"/>
      <c r="C667" s="293"/>
      <c r="D667" s="292"/>
      <c r="E667" s="234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</row>
    <row r="668" ht="14.25" customHeight="1">
      <c r="A668" s="292"/>
      <c r="B668" s="292"/>
      <c r="C668" s="293"/>
      <c r="D668" s="292"/>
      <c r="E668" s="234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</row>
    <row r="669" ht="14.25" customHeight="1">
      <c r="A669" s="292"/>
      <c r="B669" s="292"/>
      <c r="C669" s="293"/>
      <c r="D669" s="292"/>
      <c r="E669" s="234"/>
      <c r="F669" s="234"/>
      <c r="G669" s="234"/>
      <c r="H669" s="234"/>
      <c r="I669" s="234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  <c r="Y669" s="234"/>
      <c r="Z669" s="234"/>
    </row>
    <row r="670" ht="14.25" customHeight="1">
      <c r="A670" s="292"/>
      <c r="B670" s="292"/>
      <c r="C670" s="293"/>
      <c r="D670" s="292"/>
      <c r="E670" s="234"/>
      <c r="F670" s="234"/>
      <c r="G670" s="234"/>
      <c r="H670" s="234"/>
      <c r="I670" s="234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  <c r="Y670" s="234"/>
      <c r="Z670" s="234"/>
    </row>
    <row r="671" ht="14.25" customHeight="1">
      <c r="A671" s="292"/>
      <c r="B671" s="292"/>
      <c r="C671" s="293"/>
      <c r="D671" s="292"/>
      <c r="E671" s="234"/>
      <c r="F671" s="234"/>
      <c r="G671" s="234"/>
      <c r="H671" s="234"/>
      <c r="I671" s="234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  <c r="Y671" s="234"/>
      <c r="Z671" s="234"/>
    </row>
    <row r="672" ht="14.25" customHeight="1">
      <c r="A672" s="292"/>
      <c r="B672" s="292"/>
      <c r="C672" s="293"/>
      <c r="D672" s="292"/>
      <c r="E672" s="234"/>
      <c r="F672" s="234"/>
      <c r="G672" s="234"/>
      <c r="H672" s="234"/>
      <c r="I672" s="234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  <c r="Y672" s="234"/>
      <c r="Z672" s="234"/>
    </row>
    <row r="673" ht="14.25" customHeight="1">
      <c r="A673" s="292"/>
      <c r="B673" s="292"/>
      <c r="C673" s="293"/>
      <c r="D673" s="292"/>
      <c r="E673" s="234"/>
      <c r="F673" s="234"/>
      <c r="G673" s="234"/>
      <c r="H673" s="234"/>
      <c r="I673" s="234"/>
      <c r="J673" s="234"/>
      <c r="K673" s="234"/>
      <c r="L673" s="234"/>
      <c r="M673" s="234"/>
      <c r="N673" s="234"/>
      <c r="O673" s="234"/>
      <c r="P673" s="234"/>
      <c r="Q673" s="234"/>
      <c r="R673" s="234"/>
      <c r="S673" s="234"/>
      <c r="T673" s="234"/>
      <c r="U673" s="234"/>
      <c r="V673" s="234"/>
      <c r="W673" s="234"/>
      <c r="X673" s="234"/>
      <c r="Y673" s="234"/>
      <c r="Z673" s="234"/>
    </row>
    <row r="674" ht="14.25" customHeight="1">
      <c r="A674" s="292"/>
      <c r="B674" s="292"/>
      <c r="C674" s="293"/>
      <c r="D674" s="292"/>
      <c r="E674" s="234"/>
      <c r="F674" s="234"/>
      <c r="G674" s="234"/>
      <c r="H674" s="234"/>
      <c r="I674" s="234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  <c r="Y674" s="234"/>
      <c r="Z674" s="234"/>
    </row>
    <row r="675" ht="14.25" customHeight="1">
      <c r="A675" s="292"/>
      <c r="B675" s="292"/>
      <c r="C675" s="293"/>
      <c r="D675" s="292"/>
      <c r="E675" s="234"/>
      <c r="F675" s="234"/>
      <c r="G675" s="234"/>
      <c r="H675" s="234"/>
      <c r="I675" s="234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  <c r="Y675" s="234"/>
      <c r="Z675" s="234"/>
    </row>
    <row r="676" ht="14.25" customHeight="1">
      <c r="A676" s="292"/>
      <c r="B676" s="292"/>
      <c r="C676" s="293"/>
      <c r="D676" s="292"/>
      <c r="E676" s="234"/>
      <c r="F676" s="234"/>
      <c r="G676" s="234"/>
      <c r="H676" s="234"/>
      <c r="I676" s="234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  <c r="Y676" s="234"/>
      <c r="Z676" s="234"/>
    </row>
    <row r="677" ht="14.25" customHeight="1">
      <c r="A677" s="292"/>
      <c r="B677" s="292"/>
      <c r="C677" s="293"/>
      <c r="D677" s="292"/>
      <c r="E677" s="234"/>
      <c r="F677" s="234"/>
      <c r="G677" s="234"/>
      <c r="H677" s="234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</row>
    <row r="678" ht="14.25" customHeight="1">
      <c r="A678" s="292"/>
      <c r="B678" s="292"/>
      <c r="C678" s="293"/>
      <c r="D678" s="292"/>
      <c r="E678" s="234"/>
      <c r="F678" s="234"/>
      <c r="G678" s="234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  <c r="Y678" s="234"/>
      <c r="Z678" s="234"/>
    </row>
    <row r="679" ht="14.25" customHeight="1">
      <c r="A679" s="292"/>
      <c r="B679" s="292"/>
      <c r="C679" s="293"/>
      <c r="D679" s="292"/>
      <c r="E679" s="234"/>
      <c r="F679" s="234"/>
      <c r="G679" s="234"/>
      <c r="H679" s="234"/>
      <c r="I679" s="234"/>
      <c r="J679" s="234"/>
      <c r="K679" s="234"/>
      <c r="L679" s="234"/>
      <c r="M679" s="234"/>
      <c r="N679" s="234"/>
      <c r="O679" s="234"/>
      <c r="P679" s="234"/>
      <c r="Q679" s="234"/>
      <c r="R679" s="234"/>
      <c r="S679" s="234"/>
      <c r="T679" s="234"/>
      <c r="U679" s="234"/>
      <c r="V679" s="234"/>
      <c r="W679" s="234"/>
      <c r="X679" s="234"/>
      <c r="Y679" s="234"/>
      <c r="Z679" s="234"/>
    </row>
    <row r="680" ht="14.25" customHeight="1">
      <c r="A680" s="292"/>
      <c r="B680" s="292"/>
      <c r="C680" s="293"/>
      <c r="D680" s="292"/>
      <c r="E680" s="234"/>
      <c r="F680" s="234"/>
      <c r="G680" s="234"/>
      <c r="H680" s="234"/>
      <c r="I680" s="234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  <c r="Y680" s="234"/>
      <c r="Z680" s="234"/>
    </row>
    <row r="681" ht="14.25" customHeight="1">
      <c r="A681" s="292"/>
      <c r="B681" s="292"/>
      <c r="C681" s="293"/>
      <c r="D681" s="292"/>
      <c r="E681" s="234"/>
      <c r="F681" s="234"/>
      <c r="G681" s="234"/>
      <c r="H681" s="234"/>
      <c r="I681" s="234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  <c r="Y681" s="234"/>
      <c r="Z681" s="234"/>
    </row>
    <row r="682" ht="14.25" customHeight="1">
      <c r="A682" s="292"/>
      <c r="B682" s="292"/>
      <c r="C682" s="293"/>
      <c r="D682" s="292"/>
      <c r="E682" s="234"/>
      <c r="F682" s="234"/>
      <c r="G682" s="234"/>
      <c r="H682" s="234"/>
      <c r="I682" s="234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  <c r="Y682" s="234"/>
      <c r="Z682" s="234"/>
    </row>
    <row r="683" ht="14.25" customHeight="1">
      <c r="A683" s="292"/>
      <c r="B683" s="292"/>
      <c r="C683" s="293"/>
      <c r="D683" s="292"/>
      <c r="E683" s="234"/>
      <c r="F683" s="234"/>
      <c r="G683" s="234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  <c r="Y683" s="234"/>
      <c r="Z683" s="234"/>
    </row>
    <row r="684" ht="14.25" customHeight="1">
      <c r="A684" s="292"/>
      <c r="B684" s="292"/>
      <c r="C684" s="293"/>
      <c r="D684" s="292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4"/>
      <c r="Z684" s="234"/>
    </row>
    <row r="685" ht="14.25" customHeight="1">
      <c r="A685" s="292"/>
      <c r="B685" s="292"/>
      <c r="C685" s="293"/>
      <c r="D685" s="292"/>
      <c r="E685" s="234"/>
      <c r="F685" s="234"/>
      <c r="G685" s="234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</row>
    <row r="686" ht="14.25" customHeight="1">
      <c r="A686" s="292"/>
      <c r="B686" s="292"/>
      <c r="C686" s="293"/>
      <c r="D686" s="292"/>
      <c r="E686" s="234"/>
      <c r="F686" s="234"/>
      <c r="G686" s="234"/>
      <c r="H686" s="234"/>
      <c r="I686" s="234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  <c r="Y686" s="234"/>
      <c r="Z686" s="234"/>
    </row>
    <row r="687" ht="14.25" customHeight="1">
      <c r="A687" s="292"/>
      <c r="B687" s="292"/>
      <c r="C687" s="293"/>
      <c r="D687" s="292"/>
      <c r="E687" s="234"/>
      <c r="F687" s="234"/>
      <c r="G687" s="234"/>
      <c r="H687" s="234"/>
      <c r="I687" s="234"/>
      <c r="J687" s="234"/>
      <c r="K687" s="234"/>
      <c r="L687" s="234"/>
      <c r="M687" s="234"/>
      <c r="N687" s="234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  <c r="Y687" s="234"/>
      <c r="Z687" s="234"/>
    </row>
    <row r="688" ht="14.25" customHeight="1">
      <c r="A688" s="292"/>
      <c r="B688" s="292"/>
      <c r="C688" s="293"/>
      <c r="D688" s="292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4"/>
      <c r="Z688" s="234"/>
    </row>
    <row r="689" ht="14.25" customHeight="1">
      <c r="A689" s="292"/>
      <c r="B689" s="292"/>
      <c r="C689" s="293"/>
      <c r="D689" s="292"/>
      <c r="E689" s="234"/>
      <c r="F689" s="234"/>
      <c r="G689" s="234"/>
      <c r="H689" s="234"/>
      <c r="I689" s="234"/>
      <c r="J689" s="234"/>
      <c r="K689" s="234"/>
      <c r="L689" s="234"/>
      <c r="M689" s="234"/>
      <c r="N689" s="234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  <c r="Y689" s="234"/>
      <c r="Z689" s="234"/>
    </row>
    <row r="690" ht="14.25" customHeight="1">
      <c r="A690" s="292"/>
      <c r="B690" s="292"/>
      <c r="C690" s="293"/>
      <c r="D690" s="292"/>
      <c r="E690" s="234"/>
      <c r="F690" s="234"/>
      <c r="G690" s="234"/>
      <c r="H690" s="234"/>
      <c r="I690" s="234"/>
      <c r="J690" s="234"/>
      <c r="K690" s="234"/>
      <c r="L690" s="234"/>
      <c r="M690" s="234"/>
      <c r="N690" s="234"/>
      <c r="O690" s="234"/>
      <c r="P690" s="234"/>
      <c r="Q690" s="234"/>
      <c r="R690" s="234"/>
      <c r="S690" s="234"/>
      <c r="T690" s="234"/>
      <c r="U690" s="234"/>
      <c r="V690" s="234"/>
      <c r="W690" s="234"/>
      <c r="X690" s="234"/>
      <c r="Y690" s="234"/>
      <c r="Z690" s="234"/>
    </row>
    <row r="691" ht="14.25" customHeight="1">
      <c r="A691" s="292"/>
      <c r="B691" s="292"/>
      <c r="C691" s="293"/>
      <c r="D691" s="292"/>
      <c r="E691" s="234"/>
      <c r="F691" s="234"/>
      <c r="G691" s="234"/>
      <c r="H691" s="234"/>
      <c r="I691" s="234"/>
      <c r="J691" s="234"/>
      <c r="K691" s="234"/>
      <c r="L691" s="234"/>
      <c r="M691" s="234"/>
      <c r="N691" s="234"/>
      <c r="O691" s="234"/>
      <c r="P691" s="234"/>
      <c r="Q691" s="234"/>
      <c r="R691" s="234"/>
      <c r="S691" s="234"/>
      <c r="T691" s="234"/>
      <c r="U691" s="234"/>
      <c r="V691" s="234"/>
      <c r="W691" s="234"/>
      <c r="X691" s="234"/>
      <c r="Y691" s="234"/>
      <c r="Z691" s="234"/>
    </row>
    <row r="692" ht="14.25" customHeight="1">
      <c r="A692" s="292"/>
      <c r="B692" s="292"/>
      <c r="C692" s="293"/>
      <c r="D692" s="292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4"/>
      <c r="Z692" s="234"/>
    </row>
    <row r="693" ht="14.25" customHeight="1">
      <c r="A693" s="292"/>
      <c r="B693" s="292"/>
      <c r="C693" s="293"/>
      <c r="D693" s="292"/>
      <c r="E693" s="234"/>
      <c r="F693" s="234"/>
      <c r="G693" s="234"/>
      <c r="H693" s="234"/>
      <c r="I693" s="234"/>
      <c r="J693" s="234"/>
      <c r="K693" s="234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  <c r="Y693" s="234"/>
      <c r="Z693" s="234"/>
    </row>
    <row r="694" ht="14.25" customHeight="1">
      <c r="A694" s="292"/>
      <c r="B694" s="292"/>
      <c r="C694" s="293"/>
      <c r="D694" s="292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234"/>
      <c r="Z694" s="234"/>
    </row>
    <row r="695" ht="14.25" customHeight="1">
      <c r="A695" s="292"/>
      <c r="B695" s="292"/>
      <c r="C695" s="293"/>
      <c r="D695" s="292"/>
      <c r="E695" s="234"/>
      <c r="F695" s="234"/>
      <c r="G695" s="234"/>
      <c r="H695" s="234"/>
      <c r="I695" s="234"/>
      <c r="J695" s="234"/>
      <c r="K695" s="234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  <c r="Y695" s="234"/>
      <c r="Z695" s="234"/>
    </row>
    <row r="696" ht="14.25" customHeight="1">
      <c r="A696" s="292"/>
      <c r="B696" s="292"/>
      <c r="C696" s="293"/>
      <c r="D696" s="292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4"/>
      <c r="Z696" s="234"/>
    </row>
    <row r="697" ht="14.25" customHeight="1">
      <c r="A697" s="292"/>
      <c r="B697" s="292"/>
      <c r="C697" s="293"/>
      <c r="D697" s="292"/>
      <c r="E697" s="234"/>
      <c r="F697" s="234"/>
      <c r="G697" s="234"/>
      <c r="H697" s="234"/>
      <c r="I697" s="234"/>
      <c r="J697" s="234"/>
      <c r="K697" s="234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  <c r="Y697" s="234"/>
      <c r="Z697" s="234"/>
    </row>
    <row r="698" ht="14.25" customHeight="1">
      <c r="A698" s="292"/>
      <c r="B698" s="292"/>
      <c r="C698" s="293"/>
      <c r="D698" s="292"/>
      <c r="E698" s="234"/>
      <c r="F698" s="234"/>
      <c r="G698" s="234"/>
      <c r="H698" s="234"/>
      <c r="I698" s="234"/>
      <c r="J698" s="234"/>
      <c r="K698" s="234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  <c r="Y698" s="234"/>
      <c r="Z698" s="234"/>
    </row>
    <row r="699" ht="14.25" customHeight="1">
      <c r="A699" s="292"/>
      <c r="B699" s="292"/>
      <c r="C699" s="293"/>
      <c r="D699" s="292"/>
      <c r="E699" s="234"/>
      <c r="F699" s="234"/>
      <c r="G699" s="234"/>
      <c r="H699" s="234"/>
      <c r="I699" s="234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  <c r="Y699" s="234"/>
      <c r="Z699" s="234"/>
    </row>
    <row r="700" ht="14.25" customHeight="1">
      <c r="A700" s="292"/>
      <c r="B700" s="292"/>
      <c r="C700" s="293"/>
      <c r="D700" s="292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</row>
    <row r="701" ht="14.25" customHeight="1">
      <c r="A701" s="292"/>
      <c r="B701" s="292"/>
      <c r="C701" s="293"/>
      <c r="D701" s="292"/>
      <c r="E701" s="234"/>
      <c r="F701" s="234"/>
      <c r="G701" s="234"/>
      <c r="H701" s="234"/>
      <c r="I701" s="234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  <c r="Y701" s="234"/>
      <c r="Z701" s="234"/>
    </row>
    <row r="702" ht="14.25" customHeight="1">
      <c r="A702" s="292"/>
      <c r="B702" s="292"/>
      <c r="C702" s="293"/>
      <c r="D702" s="292"/>
      <c r="E702" s="234"/>
      <c r="F702" s="234"/>
      <c r="G702" s="234"/>
      <c r="H702" s="234"/>
      <c r="I702" s="234"/>
      <c r="J702" s="234"/>
      <c r="K702" s="234"/>
      <c r="L702" s="234"/>
      <c r="M702" s="234"/>
      <c r="N702" s="234"/>
      <c r="O702" s="234"/>
      <c r="P702" s="234"/>
      <c r="Q702" s="234"/>
      <c r="R702" s="234"/>
      <c r="S702" s="234"/>
      <c r="T702" s="234"/>
      <c r="U702" s="234"/>
      <c r="V702" s="234"/>
      <c r="W702" s="234"/>
      <c r="X702" s="234"/>
      <c r="Y702" s="234"/>
      <c r="Z702" s="234"/>
    </row>
    <row r="703" ht="14.25" customHeight="1">
      <c r="A703" s="292"/>
      <c r="B703" s="292"/>
      <c r="C703" s="293"/>
      <c r="D703" s="292"/>
      <c r="E703" s="234"/>
      <c r="F703" s="234"/>
      <c r="G703" s="234"/>
      <c r="H703" s="234"/>
      <c r="I703" s="234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  <c r="Y703" s="234"/>
      <c r="Z703" s="234"/>
    </row>
    <row r="704" ht="14.25" customHeight="1">
      <c r="A704" s="292"/>
      <c r="B704" s="292"/>
      <c r="C704" s="293"/>
      <c r="D704" s="292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4"/>
      <c r="Z704" s="234"/>
    </row>
    <row r="705" ht="14.25" customHeight="1">
      <c r="A705" s="292"/>
      <c r="B705" s="292"/>
      <c r="C705" s="293"/>
      <c r="D705" s="292"/>
      <c r="E705" s="234"/>
      <c r="F705" s="234"/>
      <c r="G705" s="234"/>
      <c r="H705" s="234"/>
      <c r="I705" s="234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  <c r="Y705" s="234"/>
      <c r="Z705" s="234"/>
    </row>
    <row r="706" ht="14.25" customHeight="1">
      <c r="A706" s="292"/>
      <c r="B706" s="292"/>
      <c r="C706" s="293"/>
      <c r="D706" s="292"/>
      <c r="E706" s="234"/>
      <c r="F706" s="234"/>
      <c r="G706" s="234"/>
      <c r="H706" s="234"/>
      <c r="I706" s="234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  <c r="Y706" s="234"/>
      <c r="Z706" s="234"/>
    </row>
    <row r="707" ht="14.25" customHeight="1">
      <c r="A707" s="292"/>
      <c r="B707" s="292"/>
      <c r="C707" s="293"/>
      <c r="D707" s="292"/>
      <c r="E707" s="234"/>
      <c r="F707" s="234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4"/>
      <c r="U707" s="234"/>
      <c r="V707" s="234"/>
      <c r="W707" s="234"/>
      <c r="X707" s="234"/>
      <c r="Y707" s="234"/>
      <c r="Z707" s="234"/>
    </row>
    <row r="708" ht="14.25" customHeight="1">
      <c r="A708" s="292"/>
      <c r="B708" s="292"/>
      <c r="C708" s="293"/>
      <c r="D708" s="292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4"/>
      <c r="Z708" s="234"/>
    </row>
    <row r="709" ht="14.25" customHeight="1">
      <c r="A709" s="292"/>
      <c r="B709" s="292"/>
      <c r="C709" s="293"/>
      <c r="D709" s="292"/>
      <c r="E709" s="234"/>
      <c r="F709" s="234"/>
      <c r="G709" s="234"/>
      <c r="H709" s="234"/>
      <c r="I709" s="234"/>
      <c r="J709" s="234"/>
      <c r="K709" s="234"/>
      <c r="L709" s="234"/>
      <c r="M709" s="234"/>
      <c r="N709" s="234"/>
      <c r="O709" s="234"/>
      <c r="P709" s="234"/>
      <c r="Q709" s="234"/>
      <c r="R709" s="234"/>
      <c r="S709" s="234"/>
      <c r="T709" s="234"/>
      <c r="U709" s="234"/>
      <c r="V709" s="234"/>
      <c r="W709" s="234"/>
      <c r="X709" s="234"/>
      <c r="Y709" s="234"/>
      <c r="Z709" s="234"/>
    </row>
    <row r="710" ht="14.25" customHeight="1">
      <c r="A710" s="292"/>
      <c r="B710" s="292"/>
      <c r="C710" s="293"/>
      <c r="D710" s="292"/>
      <c r="E710" s="234"/>
      <c r="F710" s="234"/>
      <c r="G710" s="234"/>
      <c r="H710" s="234"/>
      <c r="I710" s="234"/>
      <c r="J710" s="234"/>
      <c r="K710" s="234"/>
      <c r="L710" s="234"/>
      <c r="M710" s="234"/>
      <c r="N710" s="234"/>
      <c r="O710" s="234"/>
      <c r="P710" s="234"/>
      <c r="Q710" s="234"/>
      <c r="R710" s="234"/>
      <c r="S710" s="234"/>
      <c r="T710" s="234"/>
      <c r="U710" s="234"/>
      <c r="V710" s="234"/>
      <c r="W710" s="234"/>
      <c r="X710" s="234"/>
      <c r="Y710" s="234"/>
      <c r="Z710" s="234"/>
    </row>
    <row r="711" ht="14.25" customHeight="1">
      <c r="A711" s="292"/>
      <c r="B711" s="292"/>
      <c r="C711" s="293"/>
      <c r="D711" s="292"/>
      <c r="E711" s="234"/>
      <c r="F711" s="234"/>
      <c r="G711" s="234"/>
      <c r="H711" s="234"/>
      <c r="I711" s="234"/>
      <c r="J711" s="234"/>
      <c r="K711" s="234"/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  <c r="V711" s="234"/>
      <c r="W711" s="234"/>
      <c r="X711" s="234"/>
      <c r="Y711" s="234"/>
      <c r="Z711" s="234"/>
    </row>
    <row r="712" ht="14.25" customHeight="1">
      <c r="A712" s="292"/>
      <c r="B712" s="292"/>
      <c r="C712" s="293"/>
      <c r="D712" s="292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4"/>
      <c r="Z712" s="234"/>
    </row>
    <row r="713" ht="14.25" customHeight="1">
      <c r="A713" s="292"/>
      <c r="B713" s="292"/>
      <c r="C713" s="293"/>
      <c r="D713" s="292"/>
      <c r="E713" s="234"/>
      <c r="F713" s="234"/>
      <c r="G713" s="234"/>
      <c r="H713" s="234"/>
      <c r="I713" s="234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  <c r="Y713" s="234"/>
      <c r="Z713" s="234"/>
    </row>
    <row r="714" ht="14.25" customHeight="1">
      <c r="A714" s="292"/>
      <c r="B714" s="292"/>
      <c r="C714" s="293"/>
      <c r="D714" s="292"/>
      <c r="E714" s="234"/>
      <c r="F714" s="234"/>
      <c r="G714" s="234"/>
      <c r="H714" s="234"/>
      <c r="I714" s="234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  <c r="Y714" s="234"/>
      <c r="Z714" s="234"/>
    </row>
    <row r="715" ht="14.25" customHeight="1">
      <c r="A715" s="292"/>
      <c r="B715" s="292"/>
      <c r="C715" s="293"/>
      <c r="D715" s="292"/>
      <c r="E715" s="234"/>
      <c r="F715" s="234"/>
      <c r="G715" s="234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  <c r="Y715" s="234"/>
      <c r="Z715" s="234"/>
    </row>
    <row r="716" ht="14.25" customHeight="1">
      <c r="A716" s="292"/>
      <c r="B716" s="292"/>
      <c r="C716" s="293"/>
      <c r="D716" s="292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</row>
    <row r="717" ht="14.25" customHeight="1">
      <c r="A717" s="292"/>
      <c r="B717" s="292"/>
      <c r="C717" s="293"/>
      <c r="D717" s="292"/>
      <c r="E717" s="234"/>
      <c r="F717" s="234"/>
      <c r="G717" s="234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</row>
    <row r="718" ht="14.25" customHeight="1">
      <c r="A718" s="292"/>
      <c r="B718" s="292"/>
      <c r="C718" s="293"/>
      <c r="D718" s="292"/>
      <c r="E718" s="234"/>
      <c r="F718" s="234"/>
      <c r="G718" s="234"/>
      <c r="H718" s="234"/>
      <c r="I718" s="234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</row>
    <row r="719" ht="14.25" customHeight="1">
      <c r="A719" s="292"/>
      <c r="B719" s="292"/>
      <c r="C719" s="293"/>
      <c r="D719" s="292"/>
      <c r="E719" s="234"/>
      <c r="F719" s="234"/>
      <c r="G719" s="234"/>
      <c r="H719" s="234"/>
      <c r="I719" s="234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</row>
    <row r="720" ht="14.25" customHeight="1">
      <c r="A720" s="292"/>
      <c r="B720" s="292"/>
      <c r="C720" s="293"/>
      <c r="D720" s="292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</row>
    <row r="721" ht="14.25" customHeight="1">
      <c r="A721" s="292"/>
      <c r="B721" s="292"/>
      <c r="C721" s="293"/>
      <c r="D721" s="292"/>
      <c r="E721" s="234"/>
      <c r="F721" s="234"/>
      <c r="G721" s="234"/>
      <c r="H721" s="234"/>
      <c r="I721" s="234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</row>
    <row r="722" ht="14.25" customHeight="1">
      <c r="A722" s="292"/>
      <c r="B722" s="292"/>
      <c r="C722" s="293"/>
      <c r="D722" s="292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</row>
    <row r="723" ht="14.25" customHeight="1">
      <c r="A723" s="292"/>
      <c r="B723" s="292"/>
      <c r="C723" s="293"/>
      <c r="D723" s="292"/>
      <c r="E723" s="234"/>
      <c r="F723" s="234"/>
      <c r="G723" s="234"/>
      <c r="H723" s="234"/>
      <c r="I723" s="234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</row>
    <row r="724" ht="14.25" customHeight="1">
      <c r="A724" s="292"/>
      <c r="B724" s="292"/>
      <c r="C724" s="293"/>
      <c r="D724" s="292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4"/>
      <c r="Z724" s="234"/>
    </row>
    <row r="725" ht="14.25" customHeight="1">
      <c r="A725" s="292"/>
      <c r="B725" s="292"/>
      <c r="C725" s="293"/>
      <c r="D725" s="292"/>
      <c r="E725" s="234"/>
      <c r="F725" s="234"/>
      <c r="G725" s="234"/>
      <c r="H725" s="234"/>
      <c r="I725" s="234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  <c r="Y725" s="234"/>
      <c r="Z725" s="234"/>
    </row>
    <row r="726" ht="14.25" customHeight="1">
      <c r="A726" s="292"/>
      <c r="B726" s="292"/>
      <c r="C726" s="293"/>
      <c r="D726" s="292"/>
      <c r="E726" s="234"/>
      <c r="F726" s="234"/>
      <c r="G726" s="234"/>
      <c r="H726" s="234"/>
      <c r="I726" s="234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  <c r="Y726" s="234"/>
      <c r="Z726" s="234"/>
    </row>
    <row r="727" ht="14.25" customHeight="1">
      <c r="A727" s="292"/>
      <c r="B727" s="292"/>
      <c r="C727" s="293"/>
      <c r="D727" s="292"/>
      <c r="E727" s="234"/>
      <c r="F727" s="234"/>
      <c r="G727" s="234"/>
      <c r="H727" s="234"/>
      <c r="I727" s="234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  <c r="Y727" s="234"/>
      <c r="Z727" s="234"/>
    </row>
    <row r="728" ht="14.25" customHeight="1">
      <c r="A728" s="292"/>
      <c r="B728" s="292"/>
      <c r="C728" s="293"/>
      <c r="D728" s="292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4"/>
      <c r="Z728" s="234"/>
    </row>
    <row r="729" ht="14.25" customHeight="1">
      <c r="A729" s="292"/>
      <c r="B729" s="292"/>
      <c r="C729" s="293"/>
      <c r="D729" s="292"/>
      <c r="E729" s="234"/>
      <c r="F729" s="234"/>
      <c r="G729" s="234"/>
      <c r="H729" s="234"/>
      <c r="I729" s="234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  <c r="Y729" s="234"/>
      <c r="Z729" s="234"/>
    </row>
    <row r="730" ht="14.25" customHeight="1">
      <c r="A730" s="292"/>
      <c r="B730" s="292"/>
      <c r="C730" s="293"/>
      <c r="D730" s="292"/>
      <c r="E730" s="234"/>
      <c r="F730" s="234"/>
      <c r="G730" s="234"/>
      <c r="H730" s="234"/>
      <c r="I730" s="234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  <c r="Y730" s="234"/>
      <c r="Z730" s="234"/>
    </row>
    <row r="731" ht="14.25" customHeight="1">
      <c r="A731" s="292"/>
      <c r="B731" s="292"/>
      <c r="C731" s="293"/>
      <c r="D731" s="292"/>
      <c r="E731" s="234"/>
      <c r="F731" s="234"/>
      <c r="G731" s="234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  <c r="Y731" s="234"/>
      <c r="Z731" s="234"/>
    </row>
    <row r="732" ht="14.25" customHeight="1">
      <c r="A732" s="292"/>
      <c r="B732" s="292"/>
      <c r="C732" s="293"/>
      <c r="D732" s="292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4"/>
      <c r="Z732" s="234"/>
    </row>
    <row r="733" ht="14.25" customHeight="1">
      <c r="A733" s="292"/>
      <c r="B733" s="292"/>
      <c r="C733" s="293"/>
      <c r="D733" s="292"/>
      <c r="E733" s="234"/>
      <c r="F733" s="234"/>
      <c r="G733" s="234"/>
      <c r="H733" s="234"/>
      <c r="I733" s="234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  <c r="Y733" s="234"/>
      <c r="Z733" s="234"/>
    </row>
    <row r="734" ht="14.25" customHeight="1">
      <c r="A734" s="292"/>
      <c r="B734" s="292"/>
      <c r="C734" s="293"/>
      <c r="D734" s="292"/>
      <c r="E734" s="234"/>
      <c r="F734" s="234"/>
      <c r="G734" s="234"/>
      <c r="H734" s="234"/>
      <c r="I734" s="234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  <c r="Y734" s="234"/>
      <c r="Z734" s="234"/>
    </row>
    <row r="735" ht="14.25" customHeight="1">
      <c r="A735" s="292"/>
      <c r="B735" s="292"/>
      <c r="C735" s="293"/>
      <c r="D735" s="292"/>
      <c r="E735" s="234"/>
      <c r="F735" s="234"/>
      <c r="G735" s="234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  <c r="Y735" s="234"/>
      <c r="Z735" s="234"/>
    </row>
    <row r="736" ht="14.25" customHeight="1">
      <c r="A736" s="292"/>
      <c r="B736" s="292"/>
      <c r="C736" s="293"/>
      <c r="D736" s="292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4"/>
      <c r="Z736" s="234"/>
    </row>
    <row r="737" ht="14.25" customHeight="1">
      <c r="A737" s="292"/>
      <c r="B737" s="292"/>
      <c r="C737" s="293"/>
      <c r="D737" s="292"/>
      <c r="E737" s="234"/>
      <c r="F737" s="234"/>
      <c r="G737" s="234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  <c r="Y737" s="234"/>
      <c r="Z737" s="234"/>
    </row>
    <row r="738" ht="14.25" customHeight="1">
      <c r="A738" s="292"/>
      <c r="B738" s="292"/>
      <c r="C738" s="293"/>
      <c r="D738" s="292"/>
      <c r="E738" s="234"/>
      <c r="F738" s="234"/>
      <c r="G738" s="234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  <c r="Y738" s="234"/>
      <c r="Z738" s="234"/>
    </row>
    <row r="739" ht="14.25" customHeight="1">
      <c r="A739" s="292"/>
      <c r="B739" s="292"/>
      <c r="C739" s="293"/>
      <c r="D739" s="292"/>
      <c r="E739" s="234"/>
      <c r="F739" s="234"/>
      <c r="G739" s="234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  <c r="Y739" s="234"/>
      <c r="Z739" s="234"/>
    </row>
    <row r="740" ht="14.25" customHeight="1">
      <c r="A740" s="292"/>
      <c r="B740" s="292"/>
      <c r="C740" s="293"/>
      <c r="D740" s="292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4"/>
      <c r="Z740" s="234"/>
    </row>
    <row r="741" ht="14.25" customHeight="1">
      <c r="A741" s="292"/>
      <c r="B741" s="292"/>
      <c r="C741" s="293"/>
      <c r="D741" s="292"/>
      <c r="E741" s="234"/>
      <c r="F741" s="234"/>
      <c r="G741" s="234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  <c r="Y741" s="234"/>
      <c r="Z741" s="234"/>
    </row>
    <row r="742" ht="14.25" customHeight="1">
      <c r="A742" s="292"/>
      <c r="B742" s="292"/>
      <c r="C742" s="293"/>
      <c r="D742" s="292"/>
      <c r="E742" s="234"/>
      <c r="F742" s="234"/>
      <c r="G742" s="234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  <c r="Y742" s="234"/>
      <c r="Z742" s="234"/>
    </row>
    <row r="743" ht="14.25" customHeight="1">
      <c r="A743" s="292"/>
      <c r="B743" s="292"/>
      <c r="C743" s="293"/>
      <c r="D743" s="292"/>
      <c r="E743" s="234"/>
      <c r="F743" s="234"/>
      <c r="G743" s="234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  <c r="Y743" s="234"/>
      <c r="Z743" s="234"/>
    </row>
    <row r="744" ht="14.25" customHeight="1">
      <c r="A744" s="292"/>
      <c r="B744" s="292"/>
      <c r="C744" s="293"/>
      <c r="D744" s="292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4"/>
      <c r="Z744" s="234"/>
    </row>
    <row r="745" ht="14.25" customHeight="1">
      <c r="A745" s="292"/>
      <c r="B745" s="292"/>
      <c r="C745" s="293"/>
      <c r="D745" s="292"/>
      <c r="E745" s="234"/>
      <c r="F745" s="234"/>
      <c r="G745" s="234"/>
      <c r="H745" s="234"/>
      <c r="I745" s="234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  <c r="Y745" s="234"/>
      <c r="Z745" s="234"/>
    </row>
    <row r="746" ht="14.25" customHeight="1">
      <c r="A746" s="292"/>
      <c r="B746" s="292"/>
      <c r="C746" s="293"/>
      <c r="D746" s="292"/>
      <c r="E746" s="234"/>
      <c r="F746" s="234"/>
      <c r="G746" s="234"/>
      <c r="H746" s="234"/>
      <c r="I746" s="234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  <c r="Y746" s="234"/>
      <c r="Z746" s="234"/>
    </row>
    <row r="747" ht="14.25" customHeight="1">
      <c r="A747" s="292"/>
      <c r="B747" s="292"/>
      <c r="C747" s="293"/>
      <c r="D747" s="292"/>
      <c r="E747" s="234"/>
      <c r="F747" s="234"/>
      <c r="G747" s="234"/>
      <c r="H747" s="234"/>
      <c r="I747" s="234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  <c r="Y747" s="234"/>
      <c r="Z747" s="234"/>
    </row>
    <row r="748" ht="14.25" customHeight="1">
      <c r="A748" s="292"/>
      <c r="B748" s="292"/>
      <c r="C748" s="293"/>
      <c r="D748" s="292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4"/>
      <c r="Z748" s="234"/>
    </row>
    <row r="749" ht="14.25" customHeight="1">
      <c r="A749" s="292"/>
      <c r="B749" s="292"/>
      <c r="C749" s="293"/>
      <c r="D749" s="292"/>
      <c r="E749" s="234"/>
      <c r="F749" s="234"/>
      <c r="G749" s="234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4"/>
      <c r="U749" s="234"/>
      <c r="V749" s="234"/>
      <c r="W749" s="234"/>
      <c r="X749" s="234"/>
      <c r="Y749" s="234"/>
      <c r="Z749" s="234"/>
    </row>
    <row r="750" ht="14.25" customHeight="1">
      <c r="A750" s="292"/>
      <c r="B750" s="292"/>
      <c r="C750" s="293"/>
      <c r="D750" s="292"/>
      <c r="E750" s="234"/>
      <c r="F750" s="234"/>
      <c r="G750" s="234"/>
      <c r="H750" s="234"/>
      <c r="I750" s="234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  <c r="Y750" s="234"/>
      <c r="Z750" s="234"/>
    </row>
    <row r="751" ht="14.25" customHeight="1">
      <c r="A751" s="292"/>
      <c r="B751" s="292"/>
      <c r="C751" s="293"/>
      <c r="D751" s="292"/>
      <c r="E751" s="234"/>
      <c r="F751" s="234"/>
      <c r="G751" s="234"/>
      <c r="H751" s="234"/>
      <c r="I751" s="234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  <c r="Y751" s="234"/>
      <c r="Z751" s="234"/>
    </row>
    <row r="752" ht="14.25" customHeight="1">
      <c r="A752" s="292"/>
      <c r="B752" s="292"/>
      <c r="C752" s="293"/>
      <c r="D752" s="292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4"/>
      <c r="Z752" s="234"/>
    </row>
    <row r="753" ht="14.25" customHeight="1">
      <c r="A753" s="292"/>
      <c r="B753" s="292"/>
      <c r="C753" s="293"/>
      <c r="D753" s="292"/>
      <c r="E753" s="234"/>
      <c r="F753" s="234"/>
      <c r="G753" s="234"/>
      <c r="H753" s="234"/>
      <c r="I753" s="234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  <c r="Y753" s="234"/>
      <c r="Z753" s="234"/>
    </row>
    <row r="754" ht="14.25" customHeight="1">
      <c r="A754" s="292"/>
      <c r="B754" s="292"/>
      <c r="C754" s="293"/>
      <c r="D754" s="292"/>
      <c r="E754" s="234"/>
      <c r="F754" s="234"/>
      <c r="G754" s="234"/>
      <c r="H754" s="234"/>
      <c r="I754" s="234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  <c r="Y754" s="234"/>
      <c r="Z754" s="234"/>
    </row>
    <row r="755" ht="14.25" customHeight="1">
      <c r="A755" s="292"/>
      <c r="B755" s="292"/>
      <c r="C755" s="293"/>
      <c r="D755" s="292"/>
      <c r="E755" s="234"/>
      <c r="F755" s="234"/>
      <c r="G755" s="234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  <c r="Y755" s="234"/>
      <c r="Z755" s="234"/>
    </row>
    <row r="756" ht="14.25" customHeight="1">
      <c r="A756" s="292"/>
      <c r="B756" s="292"/>
      <c r="C756" s="293"/>
      <c r="D756" s="292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4"/>
      <c r="Z756" s="234"/>
    </row>
    <row r="757" ht="14.25" customHeight="1">
      <c r="A757" s="292"/>
      <c r="B757" s="292"/>
      <c r="C757" s="293"/>
      <c r="D757" s="292"/>
      <c r="E757" s="234"/>
      <c r="F757" s="234"/>
      <c r="G757" s="234"/>
      <c r="H757" s="234"/>
      <c r="I757" s="234"/>
      <c r="J757" s="234"/>
      <c r="K757" s="234"/>
      <c r="L757" s="234"/>
      <c r="M757" s="234"/>
      <c r="N757" s="234"/>
      <c r="O757" s="234"/>
      <c r="P757" s="234"/>
      <c r="Q757" s="234"/>
      <c r="R757" s="234"/>
      <c r="S757" s="234"/>
      <c r="T757" s="234"/>
      <c r="U757" s="234"/>
      <c r="V757" s="234"/>
      <c r="W757" s="234"/>
      <c r="X757" s="234"/>
      <c r="Y757" s="234"/>
      <c r="Z757" s="234"/>
    </row>
    <row r="758" ht="14.25" customHeight="1">
      <c r="A758" s="292"/>
      <c r="B758" s="292"/>
      <c r="C758" s="293"/>
      <c r="D758" s="292"/>
      <c r="E758" s="234"/>
      <c r="F758" s="234"/>
      <c r="G758" s="234"/>
      <c r="H758" s="234"/>
      <c r="I758" s="234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  <c r="Y758" s="234"/>
      <c r="Z758" s="234"/>
    </row>
    <row r="759" ht="14.25" customHeight="1">
      <c r="A759" s="292"/>
      <c r="B759" s="292"/>
      <c r="C759" s="293"/>
      <c r="D759" s="292"/>
      <c r="E759" s="234"/>
      <c r="F759" s="234"/>
      <c r="G759" s="234"/>
      <c r="H759" s="234"/>
      <c r="I759" s="234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  <c r="Y759" s="234"/>
      <c r="Z759" s="234"/>
    </row>
    <row r="760" ht="14.25" customHeight="1">
      <c r="A760" s="292"/>
      <c r="B760" s="292"/>
      <c r="C760" s="293"/>
      <c r="D760" s="292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4"/>
      <c r="Z760" s="234"/>
    </row>
    <row r="761" ht="14.25" customHeight="1">
      <c r="A761" s="292"/>
      <c r="B761" s="292"/>
      <c r="C761" s="293"/>
      <c r="D761" s="292"/>
      <c r="E761" s="234"/>
      <c r="F761" s="234"/>
      <c r="G761" s="234"/>
      <c r="H761" s="234"/>
      <c r="I761" s="234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  <c r="Y761" s="234"/>
      <c r="Z761" s="234"/>
    </row>
    <row r="762" ht="14.25" customHeight="1">
      <c r="A762" s="292"/>
      <c r="B762" s="292"/>
      <c r="C762" s="293"/>
      <c r="D762" s="292"/>
      <c r="E762" s="234"/>
      <c r="F762" s="234"/>
      <c r="G762" s="234"/>
      <c r="H762" s="234"/>
      <c r="I762" s="234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  <c r="Y762" s="234"/>
      <c r="Z762" s="234"/>
    </row>
    <row r="763" ht="14.25" customHeight="1">
      <c r="A763" s="292"/>
      <c r="B763" s="292"/>
      <c r="C763" s="293"/>
      <c r="D763" s="292"/>
      <c r="E763" s="234"/>
      <c r="F763" s="234"/>
      <c r="G763" s="234"/>
      <c r="H763" s="234"/>
      <c r="I763" s="234"/>
      <c r="J763" s="234"/>
      <c r="K763" s="234"/>
      <c r="L763" s="234"/>
      <c r="M763" s="234"/>
      <c r="N763" s="234"/>
      <c r="O763" s="234"/>
      <c r="P763" s="234"/>
      <c r="Q763" s="234"/>
      <c r="R763" s="234"/>
      <c r="S763" s="234"/>
      <c r="T763" s="234"/>
      <c r="U763" s="234"/>
      <c r="V763" s="234"/>
      <c r="W763" s="234"/>
      <c r="X763" s="234"/>
      <c r="Y763" s="234"/>
      <c r="Z763" s="234"/>
    </row>
    <row r="764" ht="14.25" customHeight="1">
      <c r="A764" s="292"/>
      <c r="B764" s="292"/>
      <c r="C764" s="293"/>
      <c r="D764" s="292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4"/>
      <c r="Z764" s="234"/>
    </row>
    <row r="765" ht="14.25" customHeight="1">
      <c r="A765" s="292"/>
      <c r="B765" s="292"/>
      <c r="C765" s="293"/>
      <c r="D765" s="292"/>
      <c r="E765" s="234"/>
      <c r="F765" s="234"/>
      <c r="G765" s="234"/>
      <c r="H765" s="234"/>
      <c r="I765" s="234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  <c r="Y765" s="234"/>
      <c r="Z765" s="234"/>
    </row>
    <row r="766" ht="14.25" customHeight="1">
      <c r="A766" s="292"/>
      <c r="B766" s="292"/>
      <c r="C766" s="293"/>
      <c r="D766" s="292"/>
      <c r="E766" s="234"/>
      <c r="F766" s="234"/>
      <c r="G766" s="234"/>
      <c r="H766" s="234"/>
      <c r="I766" s="234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  <c r="Y766" s="234"/>
      <c r="Z766" s="234"/>
    </row>
    <row r="767" ht="14.25" customHeight="1">
      <c r="A767" s="292"/>
      <c r="B767" s="292"/>
      <c r="C767" s="293"/>
      <c r="D767" s="292"/>
      <c r="E767" s="234"/>
      <c r="F767" s="234"/>
      <c r="G767" s="234"/>
      <c r="H767" s="234"/>
      <c r="I767" s="234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  <c r="Y767" s="234"/>
      <c r="Z767" s="234"/>
    </row>
    <row r="768" ht="14.25" customHeight="1">
      <c r="A768" s="292"/>
      <c r="B768" s="292"/>
      <c r="C768" s="293"/>
      <c r="D768" s="292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4"/>
      <c r="Z768" s="234"/>
    </row>
    <row r="769" ht="14.25" customHeight="1">
      <c r="A769" s="292"/>
      <c r="B769" s="292"/>
      <c r="C769" s="293"/>
      <c r="D769" s="292"/>
      <c r="E769" s="234"/>
      <c r="F769" s="234"/>
      <c r="G769" s="234"/>
      <c r="H769" s="234"/>
      <c r="I769" s="234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  <c r="Y769" s="234"/>
      <c r="Z769" s="234"/>
    </row>
    <row r="770" ht="14.25" customHeight="1">
      <c r="A770" s="292"/>
      <c r="B770" s="292"/>
      <c r="C770" s="293"/>
      <c r="D770" s="292"/>
      <c r="E770" s="234"/>
      <c r="F770" s="234"/>
      <c r="G770" s="234"/>
      <c r="H770" s="234"/>
      <c r="I770" s="234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  <c r="Y770" s="234"/>
      <c r="Z770" s="234"/>
    </row>
    <row r="771" ht="14.25" customHeight="1">
      <c r="A771" s="292"/>
      <c r="B771" s="292"/>
      <c r="C771" s="293"/>
      <c r="D771" s="292"/>
      <c r="E771" s="234"/>
      <c r="F771" s="234"/>
      <c r="G771" s="234"/>
      <c r="H771" s="234"/>
      <c r="I771" s="234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  <c r="Y771" s="234"/>
      <c r="Z771" s="234"/>
    </row>
    <row r="772" ht="14.25" customHeight="1">
      <c r="A772" s="292"/>
      <c r="B772" s="292"/>
      <c r="C772" s="293"/>
      <c r="D772" s="292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</row>
    <row r="773" ht="14.25" customHeight="1">
      <c r="A773" s="292"/>
      <c r="B773" s="292"/>
      <c r="C773" s="293"/>
      <c r="D773" s="292"/>
      <c r="E773" s="234"/>
      <c r="F773" s="234"/>
      <c r="G773" s="234"/>
      <c r="H773" s="234"/>
      <c r="I773" s="234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  <c r="Y773" s="234"/>
      <c r="Z773" s="234"/>
    </row>
    <row r="774" ht="14.25" customHeight="1">
      <c r="A774" s="292"/>
      <c r="B774" s="292"/>
      <c r="C774" s="293"/>
      <c r="D774" s="292"/>
      <c r="E774" s="234"/>
      <c r="F774" s="234"/>
      <c r="G774" s="234"/>
      <c r="H774" s="234"/>
      <c r="I774" s="234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  <c r="Y774" s="234"/>
      <c r="Z774" s="234"/>
    </row>
    <row r="775" ht="14.25" customHeight="1">
      <c r="A775" s="292"/>
      <c r="B775" s="292"/>
      <c r="C775" s="293"/>
      <c r="D775" s="292"/>
      <c r="E775" s="234"/>
      <c r="F775" s="234"/>
      <c r="G775" s="234"/>
      <c r="H775" s="234"/>
      <c r="I775" s="234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  <c r="Y775" s="234"/>
      <c r="Z775" s="234"/>
    </row>
    <row r="776" ht="14.25" customHeight="1">
      <c r="A776" s="292"/>
      <c r="B776" s="292"/>
      <c r="C776" s="293"/>
      <c r="D776" s="292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4"/>
      <c r="Z776" s="234"/>
    </row>
    <row r="777" ht="14.25" customHeight="1">
      <c r="A777" s="292"/>
      <c r="B777" s="292"/>
      <c r="C777" s="293"/>
      <c r="D777" s="292"/>
      <c r="E777" s="234"/>
      <c r="F777" s="234"/>
      <c r="G777" s="234"/>
      <c r="H777" s="234"/>
      <c r="I777" s="234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  <c r="Y777" s="234"/>
      <c r="Z777" s="234"/>
    </row>
    <row r="778" ht="14.25" customHeight="1">
      <c r="A778" s="292"/>
      <c r="B778" s="292"/>
      <c r="C778" s="293"/>
      <c r="D778" s="292"/>
      <c r="E778" s="234"/>
      <c r="F778" s="234"/>
      <c r="G778" s="234"/>
      <c r="H778" s="234"/>
      <c r="I778" s="234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  <c r="Y778" s="234"/>
      <c r="Z778" s="234"/>
    </row>
    <row r="779" ht="14.25" customHeight="1">
      <c r="A779" s="292"/>
      <c r="B779" s="292"/>
      <c r="C779" s="293"/>
      <c r="D779" s="292"/>
      <c r="E779" s="234"/>
      <c r="F779" s="234"/>
      <c r="G779" s="234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  <c r="Y779" s="234"/>
      <c r="Z779" s="234"/>
    </row>
    <row r="780" ht="14.25" customHeight="1">
      <c r="A780" s="292"/>
      <c r="B780" s="292"/>
      <c r="C780" s="293"/>
      <c r="D780" s="292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4"/>
      <c r="Z780" s="234"/>
    </row>
    <row r="781" ht="14.25" customHeight="1">
      <c r="A781" s="292"/>
      <c r="B781" s="292"/>
      <c r="C781" s="293"/>
      <c r="D781" s="292"/>
      <c r="E781" s="234"/>
      <c r="F781" s="234"/>
      <c r="G781" s="234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  <c r="Y781" s="234"/>
      <c r="Z781" s="234"/>
    </row>
    <row r="782" ht="14.25" customHeight="1">
      <c r="A782" s="292"/>
      <c r="B782" s="292"/>
      <c r="C782" s="293"/>
      <c r="D782" s="292"/>
      <c r="E782" s="234"/>
      <c r="F782" s="234"/>
      <c r="G782" s="234"/>
      <c r="H782" s="234"/>
      <c r="I782" s="234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  <c r="Y782" s="234"/>
      <c r="Z782" s="234"/>
    </row>
    <row r="783" ht="14.25" customHeight="1">
      <c r="A783" s="292"/>
      <c r="B783" s="292"/>
      <c r="C783" s="293"/>
      <c r="D783" s="292"/>
      <c r="E783" s="234"/>
      <c r="F783" s="234"/>
      <c r="G783" s="234"/>
      <c r="H783" s="234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  <c r="Y783" s="234"/>
      <c r="Z783" s="234"/>
    </row>
    <row r="784" ht="14.25" customHeight="1">
      <c r="A784" s="292"/>
      <c r="B784" s="292"/>
      <c r="C784" s="293"/>
      <c r="D784" s="292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4"/>
      <c r="Z784" s="234"/>
    </row>
    <row r="785" ht="14.25" customHeight="1">
      <c r="A785" s="292"/>
      <c r="B785" s="292"/>
      <c r="C785" s="293"/>
      <c r="D785" s="292"/>
      <c r="E785" s="234"/>
      <c r="F785" s="234"/>
      <c r="G785" s="234"/>
      <c r="H785" s="234"/>
      <c r="I785" s="234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  <c r="Y785" s="234"/>
      <c r="Z785" s="234"/>
    </row>
    <row r="786" ht="14.25" customHeight="1">
      <c r="A786" s="292"/>
      <c r="B786" s="292"/>
      <c r="C786" s="293"/>
      <c r="D786" s="292"/>
      <c r="E786" s="234"/>
      <c r="F786" s="234"/>
      <c r="G786" s="234"/>
      <c r="H786" s="234"/>
      <c r="I786" s="234"/>
      <c r="J786" s="234"/>
      <c r="K786" s="234"/>
      <c r="L786" s="234"/>
      <c r="M786" s="234"/>
      <c r="N786" s="234"/>
      <c r="O786" s="234"/>
      <c r="P786" s="234"/>
      <c r="Q786" s="234"/>
      <c r="R786" s="234"/>
      <c r="S786" s="234"/>
      <c r="T786" s="234"/>
      <c r="U786" s="234"/>
      <c r="V786" s="234"/>
      <c r="W786" s="234"/>
      <c r="X786" s="234"/>
      <c r="Y786" s="234"/>
      <c r="Z786" s="234"/>
    </row>
    <row r="787" ht="14.25" customHeight="1">
      <c r="A787" s="292"/>
      <c r="B787" s="292"/>
      <c r="C787" s="293"/>
      <c r="D787" s="292"/>
      <c r="E787" s="234"/>
      <c r="F787" s="234"/>
      <c r="G787" s="234"/>
      <c r="H787" s="234"/>
      <c r="I787" s="234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  <c r="Y787" s="234"/>
      <c r="Z787" s="234"/>
    </row>
    <row r="788" ht="14.25" customHeight="1">
      <c r="A788" s="292"/>
      <c r="B788" s="292"/>
      <c r="C788" s="293"/>
      <c r="D788" s="292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4"/>
      <c r="Z788" s="234"/>
    </row>
    <row r="789" ht="14.25" customHeight="1">
      <c r="A789" s="292"/>
      <c r="B789" s="292"/>
      <c r="C789" s="293"/>
      <c r="D789" s="292"/>
      <c r="E789" s="234"/>
      <c r="F789" s="234"/>
      <c r="G789" s="234"/>
      <c r="H789" s="234"/>
      <c r="I789" s="234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  <c r="Y789" s="234"/>
      <c r="Z789" s="234"/>
    </row>
    <row r="790" ht="14.25" customHeight="1">
      <c r="A790" s="292"/>
      <c r="B790" s="292"/>
      <c r="C790" s="293"/>
      <c r="D790" s="292"/>
      <c r="E790" s="234"/>
      <c r="F790" s="234"/>
      <c r="G790" s="234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  <c r="Y790" s="234"/>
      <c r="Z790" s="234"/>
    </row>
    <row r="791" ht="14.25" customHeight="1">
      <c r="A791" s="292"/>
      <c r="B791" s="292"/>
      <c r="C791" s="293"/>
      <c r="D791" s="292"/>
      <c r="E791" s="234"/>
      <c r="F791" s="234"/>
      <c r="G791" s="234"/>
      <c r="H791" s="234"/>
      <c r="I791" s="234"/>
      <c r="J791" s="234"/>
      <c r="K791" s="234"/>
      <c r="L791" s="234"/>
      <c r="M791" s="234"/>
      <c r="N791" s="234"/>
      <c r="O791" s="234"/>
      <c r="P791" s="234"/>
      <c r="Q791" s="234"/>
      <c r="R791" s="234"/>
      <c r="S791" s="234"/>
      <c r="T791" s="234"/>
      <c r="U791" s="234"/>
      <c r="V791" s="234"/>
      <c r="W791" s="234"/>
      <c r="X791" s="234"/>
      <c r="Y791" s="234"/>
      <c r="Z791" s="234"/>
    </row>
    <row r="792" ht="14.25" customHeight="1">
      <c r="A792" s="292"/>
      <c r="B792" s="292"/>
      <c r="C792" s="293"/>
      <c r="D792" s="292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4"/>
      <c r="Z792" s="234"/>
    </row>
    <row r="793" ht="14.25" customHeight="1">
      <c r="A793" s="292"/>
      <c r="B793" s="292"/>
      <c r="C793" s="293"/>
      <c r="D793" s="292"/>
      <c r="E793" s="234"/>
      <c r="F793" s="234"/>
      <c r="G793" s="234"/>
      <c r="H793" s="234"/>
      <c r="I793" s="234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  <c r="Y793" s="234"/>
      <c r="Z793" s="234"/>
    </row>
    <row r="794" ht="14.25" customHeight="1">
      <c r="A794" s="292"/>
      <c r="B794" s="292"/>
      <c r="C794" s="293"/>
      <c r="D794" s="292"/>
      <c r="E794" s="234"/>
      <c r="F794" s="234"/>
      <c r="G794" s="234"/>
      <c r="H794" s="234"/>
      <c r="I794" s="234"/>
      <c r="J794" s="234"/>
      <c r="K794" s="234"/>
      <c r="L794" s="234"/>
      <c r="M794" s="234"/>
      <c r="N794" s="234"/>
      <c r="O794" s="234"/>
      <c r="P794" s="234"/>
      <c r="Q794" s="234"/>
      <c r="R794" s="234"/>
      <c r="S794" s="234"/>
      <c r="T794" s="234"/>
      <c r="U794" s="234"/>
      <c r="V794" s="234"/>
      <c r="W794" s="234"/>
      <c r="X794" s="234"/>
      <c r="Y794" s="234"/>
      <c r="Z794" s="234"/>
    </row>
    <row r="795" ht="14.25" customHeight="1">
      <c r="A795" s="292"/>
      <c r="B795" s="292"/>
      <c r="C795" s="293"/>
      <c r="D795" s="292"/>
      <c r="E795" s="234"/>
      <c r="F795" s="234"/>
      <c r="G795" s="234"/>
      <c r="H795" s="234"/>
      <c r="I795" s="234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  <c r="Y795" s="234"/>
      <c r="Z795" s="234"/>
    </row>
    <row r="796" ht="14.25" customHeight="1">
      <c r="A796" s="292"/>
      <c r="B796" s="292"/>
      <c r="C796" s="293"/>
      <c r="D796" s="292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4"/>
      <c r="Z796" s="234"/>
    </row>
    <row r="797" ht="14.25" customHeight="1">
      <c r="A797" s="292"/>
      <c r="B797" s="292"/>
      <c r="C797" s="293"/>
      <c r="D797" s="292"/>
      <c r="E797" s="234"/>
      <c r="F797" s="234"/>
      <c r="G797" s="234"/>
      <c r="H797" s="234"/>
      <c r="I797" s="234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  <c r="Y797" s="234"/>
      <c r="Z797" s="234"/>
    </row>
    <row r="798" ht="14.25" customHeight="1">
      <c r="A798" s="292"/>
      <c r="B798" s="292"/>
      <c r="C798" s="293"/>
      <c r="D798" s="292"/>
      <c r="E798" s="234"/>
      <c r="F798" s="234"/>
      <c r="G798" s="234"/>
      <c r="H798" s="234"/>
      <c r="I798" s="234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  <c r="Y798" s="234"/>
      <c r="Z798" s="234"/>
    </row>
    <row r="799" ht="14.25" customHeight="1">
      <c r="A799" s="292"/>
      <c r="B799" s="292"/>
      <c r="C799" s="293"/>
      <c r="D799" s="292"/>
      <c r="E799" s="234"/>
      <c r="F799" s="234"/>
      <c r="G799" s="234"/>
      <c r="H799" s="234"/>
      <c r="I799" s="234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  <c r="Y799" s="234"/>
      <c r="Z799" s="234"/>
    </row>
    <row r="800" ht="14.25" customHeight="1">
      <c r="A800" s="292"/>
      <c r="B800" s="292"/>
      <c r="C800" s="293"/>
      <c r="D800" s="292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4"/>
      <c r="Z800" s="234"/>
    </row>
    <row r="801" ht="14.25" customHeight="1">
      <c r="A801" s="292"/>
      <c r="B801" s="292"/>
      <c r="C801" s="293"/>
      <c r="D801" s="292"/>
      <c r="E801" s="234"/>
      <c r="F801" s="234"/>
      <c r="G801" s="234"/>
      <c r="H801" s="234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  <c r="Y801" s="234"/>
      <c r="Z801" s="234"/>
    </row>
    <row r="802" ht="14.25" customHeight="1">
      <c r="A802" s="292"/>
      <c r="B802" s="292"/>
      <c r="C802" s="293"/>
      <c r="D802" s="292"/>
      <c r="E802" s="234"/>
      <c r="F802" s="234"/>
      <c r="G802" s="234"/>
      <c r="H802" s="234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  <c r="Y802" s="234"/>
      <c r="Z802" s="234"/>
    </row>
    <row r="803" ht="14.25" customHeight="1">
      <c r="A803" s="292"/>
      <c r="B803" s="292"/>
      <c r="C803" s="293"/>
      <c r="D803" s="292"/>
      <c r="E803" s="234"/>
      <c r="F803" s="234"/>
      <c r="G803" s="234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  <c r="Y803" s="234"/>
      <c r="Z803" s="234"/>
    </row>
    <row r="804" ht="14.25" customHeight="1">
      <c r="A804" s="292"/>
      <c r="B804" s="292"/>
      <c r="C804" s="293"/>
      <c r="D804" s="292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4"/>
      <c r="Z804" s="234"/>
    </row>
    <row r="805" ht="14.25" customHeight="1">
      <c r="A805" s="292"/>
      <c r="B805" s="292"/>
      <c r="C805" s="293"/>
      <c r="D805" s="292"/>
      <c r="E805" s="234"/>
      <c r="F805" s="234"/>
      <c r="G805" s="234"/>
      <c r="H805" s="234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  <c r="Y805" s="234"/>
      <c r="Z805" s="234"/>
    </row>
    <row r="806" ht="14.25" customHeight="1">
      <c r="A806" s="292"/>
      <c r="B806" s="292"/>
      <c r="C806" s="293"/>
      <c r="D806" s="292"/>
      <c r="E806" s="234"/>
      <c r="F806" s="234"/>
      <c r="G806" s="234"/>
      <c r="H806" s="234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  <c r="Y806" s="234"/>
      <c r="Z806" s="234"/>
    </row>
    <row r="807" ht="14.25" customHeight="1">
      <c r="A807" s="292"/>
      <c r="B807" s="292"/>
      <c r="C807" s="293"/>
      <c r="D807" s="292"/>
      <c r="E807" s="234"/>
      <c r="F807" s="234"/>
      <c r="G807" s="234"/>
      <c r="H807" s="234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  <c r="Y807" s="234"/>
      <c r="Z807" s="234"/>
    </row>
    <row r="808" ht="14.25" customHeight="1">
      <c r="A808" s="292"/>
      <c r="B808" s="292"/>
      <c r="C808" s="293"/>
      <c r="D808" s="292"/>
      <c r="E808" s="234"/>
      <c r="F808" s="234"/>
      <c r="G808" s="234"/>
      <c r="H808" s="234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  <c r="Y808" s="234"/>
      <c r="Z808" s="234"/>
    </row>
    <row r="809" ht="14.25" customHeight="1">
      <c r="A809" s="292"/>
      <c r="B809" s="292"/>
      <c r="C809" s="293"/>
      <c r="D809" s="292"/>
      <c r="E809" s="234"/>
      <c r="F809" s="234"/>
      <c r="G809" s="234"/>
      <c r="H809" s="234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  <c r="Y809" s="234"/>
      <c r="Z809" s="234"/>
    </row>
    <row r="810" ht="14.25" customHeight="1">
      <c r="A810" s="292"/>
      <c r="B810" s="292"/>
      <c r="C810" s="293"/>
      <c r="D810" s="292"/>
      <c r="E810" s="234"/>
      <c r="F810" s="234"/>
      <c r="G810" s="234"/>
      <c r="H810" s="234"/>
      <c r="I810" s="234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  <c r="Y810" s="234"/>
      <c r="Z810" s="234"/>
    </row>
    <row r="811" ht="14.25" customHeight="1">
      <c r="A811" s="292"/>
      <c r="B811" s="292"/>
      <c r="C811" s="293"/>
      <c r="D811" s="292"/>
      <c r="E811" s="234"/>
      <c r="F811" s="234"/>
      <c r="G811" s="234"/>
      <c r="H811" s="234"/>
      <c r="I811" s="234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  <c r="Y811" s="234"/>
      <c r="Z811" s="234"/>
    </row>
    <row r="812" ht="14.25" customHeight="1">
      <c r="A812" s="292"/>
      <c r="B812" s="292"/>
      <c r="C812" s="293"/>
      <c r="D812" s="292"/>
      <c r="E812" s="234"/>
      <c r="F812" s="234"/>
      <c r="G812" s="234"/>
      <c r="H812" s="234"/>
      <c r="I812" s="234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  <c r="Y812" s="234"/>
      <c r="Z812" s="234"/>
    </row>
    <row r="813" ht="14.25" customHeight="1">
      <c r="A813" s="292"/>
      <c r="B813" s="292"/>
      <c r="C813" s="293"/>
      <c r="D813" s="292"/>
      <c r="E813" s="234"/>
      <c r="F813" s="234"/>
      <c r="G813" s="234"/>
      <c r="H813" s="234"/>
      <c r="I813" s="234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  <c r="Y813" s="234"/>
      <c r="Z813" s="234"/>
    </row>
    <row r="814" ht="14.25" customHeight="1">
      <c r="A814" s="292"/>
      <c r="B814" s="292"/>
      <c r="C814" s="293"/>
      <c r="D814" s="292"/>
      <c r="E814" s="234"/>
      <c r="F814" s="234"/>
      <c r="G814" s="234"/>
      <c r="H814" s="234"/>
      <c r="I814" s="234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  <c r="Y814" s="234"/>
      <c r="Z814" s="234"/>
    </row>
    <row r="815" ht="14.25" customHeight="1">
      <c r="A815" s="292"/>
      <c r="B815" s="292"/>
      <c r="C815" s="293"/>
      <c r="D815" s="292"/>
      <c r="E815" s="234"/>
      <c r="F815" s="234"/>
      <c r="G815" s="234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  <c r="Y815" s="234"/>
      <c r="Z815" s="234"/>
    </row>
    <row r="816" ht="14.25" customHeight="1">
      <c r="A816" s="292"/>
      <c r="B816" s="292"/>
      <c r="C816" s="293"/>
      <c r="D816" s="292"/>
      <c r="E816" s="234"/>
      <c r="F816" s="234"/>
      <c r="G816" s="234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  <c r="Y816" s="234"/>
      <c r="Z816" s="234"/>
    </row>
    <row r="817" ht="14.25" customHeight="1">
      <c r="A817" s="292"/>
      <c r="B817" s="292"/>
      <c r="C817" s="293"/>
      <c r="D817" s="292"/>
      <c r="E817" s="234"/>
      <c r="F817" s="234"/>
      <c r="G817" s="234"/>
      <c r="H817" s="234"/>
      <c r="I817" s="234"/>
      <c r="J817" s="234"/>
      <c r="K817" s="234"/>
      <c r="L817" s="234"/>
      <c r="M817" s="234"/>
      <c r="N817" s="234"/>
      <c r="O817" s="234"/>
      <c r="P817" s="234"/>
      <c r="Q817" s="234"/>
      <c r="R817" s="234"/>
      <c r="S817" s="234"/>
      <c r="T817" s="234"/>
      <c r="U817" s="234"/>
      <c r="V817" s="234"/>
      <c r="W817" s="234"/>
      <c r="X817" s="234"/>
      <c r="Y817" s="234"/>
      <c r="Z817" s="234"/>
    </row>
    <row r="818" ht="14.25" customHeight="1">
      <c r="A818" s="292"/>
      <c r="B818" s="292"/>
      <c r="C818" s="293"/>
      <c r="D818" s="292"/>
      <c r="E818" s="234"/>
      <c r="F818" s="234"/>
      <c r="G818" s="234"/>
      <c r="H818" s="234"/>
      <c r="I818" s="234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  <c r="Y818" s="234"/>
      <c r="Z818" s="234"/>
    </row>
    <row r="819" ht="14.25" customHeight="1">
      <c r="A819" s="292"/>
      <c r="B819" s="292"/>
      <c r="C819" s="293"/>
      <c r="D819" s="292"/>
      <c r="E819" s="234"/>
      <c r="F819" s="234"/>
      <c r="G819" s="234"/>
      <c r="H819" s="234"/>
      <c r="I819" s="234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  <c r="Y819" s="234"/>
      <c r="Z819" s="234"/>
    </row>
    <row r="820" ht="14.25" customHeight="1">
      <c r="A820" s="292"/>
      <c r="B820" s="292"/>
      <c r="C820" s="293"/>
      <c r="D820" s="292"/>
      <c r="E820" s="234"/>
      <c r="F820" s="234"/>
      <c r="G820" s="234"/>
      <c r="H820" s="234"/>
      <c r="I820" s="234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  <c r="Y820" s="234"/>
      <c r="Z820" s="234"/>
    </row>
    <row r="821" ht="14.25" customHeight="1">
      <c r="A821" s="292"/>
      <c r="B821" s="292"/>
      <c r="C821" s="293"/>
      <c r="D821" s="292"/>
      <c r="E821" s="234"/>
      <c r="F821" s="234"/>
      <c r="G821" s="234"/>
      <c r="H821" s="234"/>
      <c r="I821" s="234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  <c r="Y821" s="234"/>
      <c r="Z821" s="234"/>
    </row>
    <row r="822" ht="14.25" customHeight="1">
      <c r="A822" s="292"/>
      <c r="B822" s="292"/>
      <c r="C822" s="293"/>
      <c r="D822" s="292"/>
      <c r="E822" s="234"/>
      <c r="F822" s="234"/>
      <c r="G822" s="234"/>
      <c r="H822" s="234"/>
      <c r="I822" s="234"/>
      <c r="J822" s="234"/>
      <c r="K822" s="234"/>
      <c r="L822" s="234"/>
      <c r="M822" s="234"/>
      <c r="N822" s="234"/>
      <c r="O822" s="234"/>
      <c r="P822" s="234"/>
      <c r="Q822" s="234"/>
      <c r="R822" s="234"/>
      <c r="S822" s="234"/>
      <c r="T822" s="234"/>
      <c r="U822" s="234"/>
      <c r="V822" s="234"/>
      <c r="W822" s="234"/>
      <c r="X822" s="234"/>
      <c r="Y822" s="234"/>
      <c r="Z822" s="234"/>
    </row>
    <row r="823" ht="14.25" customHeight="1">
      <c r="A823" s="292"/>
      <c r="B823" s="292"/>
      <c r="C823" s="293"/>
      <c r="D823" s="292"/>
      <c r="E823" s="234"/>
      <c r="F823" s="234"/>
      <c r="G823" s="234"/>
      <c r="H823" s="234"/>
      <c r="I823" s="234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  <c r="Y823" s="234"/>
      <c r="Z823" s="234"/>
    </row>
    <row r="824" ht="14.25" customHeight="1">
      <c r="A824" s="292"/>
      <c r="B824" s="292"/>
      <c r="C824" s="293"/>
      <c r="D824" s="292"/>
      <c r="E824" s="234"/>
      <c r="F824" s="234"/>
      <c r="G824" s="234"/>
      <c r="H824" s="234"/>
      <c r="I824" s="234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  <c r="Y824" s="234"/>
      <c r="Z824" s="234"/>
    </row>
    <row r="825" ht="14.25" customHeight="1">
      <c r="A825" s="292"/>
      <c r="B825" s="292"/>
      <c r="C825" s="293"/>
      <c r="D825" s="292"/>
      <c r="E825" s="234"/>
      <c r="F825" s="234"/>
      <c r="G825" s="234"/>
      <c r="H825" s="234"/>
      <c r="I825" s="234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  <c r="Y825" s="234"/>
      <c r="Z825" s="234"/>
    </row>
    <row r="826" ht="14.25" customHeight="1">
      <c r="A826" s="292"/>
      <c r="B826" s="292"/>
      <c r="C826" s="293"/>
      <c r="D826" s="292"/>
      <c r="E826" s="234"/>
      <c r="F826" s="234"/>
      <c r="G826" s="234"/>
      <c r="H826" s="234"/>
      <c r="I826" s="234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  <c r="Y826" s="234"/>
      <c r="Z826" s="234"/>
    </row>
    <row r="827" ht="14.25" customHeight="1">
      <c r="A827" s="292"/>
      <c r="B827" s="292"/>
      <c r="C827" s="293"/>
      <c r="D827" s="292"/>
      <c r="E827" s="234"/>
      <c r="F827" s="234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  <c r="Y827" s="234"/>
      <c r="Z827" s="234"/>
    </row>
    <row r="828" ht="14.25" customHeight="1">
      <c r="A828" s="292"/>
      <c r="B828" s="292"/>
      <c r="C828" s="293"/>
      <c r="D828" s="292"/>
      <c r="E828" s="234"/>
      <c r="F828" s="234"/>
      <c r="G828" s="234"/>
      <c r="H828" s="234"/>
      <c r="I828" s="234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  <c r="Y828" s="234"/>
      <c r="Z828" s="234"/>
    </row>
    <row r="829" ht="14.25" customHeight="1">
      <c r="A829" s="292"/>
      <c r="B829" s="292"/>
      <c r="C829" s="293"/>
      <c r="D829" s="292"/>
      <c r="E829" s="234"/>
      <c r="F829" s="234"/>
      <c r="G829" s="234"/>
      <c r="H829" s="234"/>
      <c r="I829" s="234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  <c r="Y829" s="234"/>
      <c r="Z829" s="234"/>
    </row>
    <row r="830" ht="14.25" customHeight="1">
      <c r="A830" s="292"/>
      <c r="B830" s="292"/>
      <c r="C830" s="293"/>
      <c r="D830" s="292"/>
      <c r="E830" s="234"/>
      <c r="F830" s="234"/>
      <c r="G830" s="234"/>
      <c r="H830" s="234"/>
      <c r="I830" s="234"/>
      <c r="J830" s="234"/>
      <c r="K830" s="234"/>
      <c r="L830" s="234"/>
      <c r="M830" s="234"/>
      <c r="N830" s="234"/>
      <c r="O830" s="234"/>
      <c r="P830" s="234"/>
      <c r="Q830" s="234"/>
      <c r="R830" s="234"/>
      <c r="S830" s="234"/>
      <c r="T830" s="234"/>
      <c r="U830" s="234"/>
      <c r="V830" s="234"/>
      <c r="W830" s="234"/>
      <c r="X830" s="234"/>
      <c r="Y830" s="234"/>
      <c r="Z830" s="234"/>
    </row>
    <row r="831" ht="14.25" customHeight="1">
      <c r="A831" s="292"/>
      <c r="B831" s="292"/>
      <c r="C831" s="293"/>
      <c r="D831" s="292"/>
      <c r="E831" s="234"/>
      <c r="F831" s="234"/>
      <c r="G831" s="234"/>
      <c r="H831" s="234"/>
      <c r="I831" s="234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  <c r="Y831" s="234"/>
      <c r="Z831" s="234"/>
    </row>
    <row r="832" ht="14.25" customHeight="1">
      <c r="A832" s="292"/>
      <c r="B832" s="292"/>
      <c r="C832" s="293"/>
      <c r="D832" s="292"/>
      <c r="E832" s="234"/>
      <c r="F832" s="234"/>
      <c r="G832" s="234"/>
      <c r="H832" s="234"/>
      <c r="I832" s="234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  <c r="Y832" s="234"/>
      <c r="Z832" s="234"/>
    </row>
    <row r="833" ht="14.25" customHeight="1">
      <c r="A833" s="292"/>
      <c r="B833" s="292"/>
      <c r="C833" s="293"/>
      <c r="D833" s="292"/>
      <c r="E833" s="234"/>
      <c r="F833" s="234"/>
      <c r="G833" s="234"/>
      <c r="H833" s="234"/>
      <c r="I833" s="234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  <c r="Y833" s="234"/>
      <c r="Z833" s="234"/>
    </row>
    <row r="834" ht="14.25" customHeight="1">
      <c r="A834" s="292"/>
      <c r="B834" s="292"/>
      <c r="C834" s="293"/>
      <c r="D834" s="292"/>
      <c r="E834" s="234"/>
      <c r="F834" s="234"/>
      <c r="G834" s="234"/>
      <c r="H834" s="234"/>
      <c r="I834" s="234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  <c r="Y834" s="234"/>
      <c r="Z834" s="234"/>
    </row>
    <row r="835" ht="14.25" customHeight="1">
      <c r="A835" s="292"/>
      <c r="B835" s="292"/>
      <c r="C835" s="293"/>
      <c r="D835" s="292"/>
      <c r="E835" s="234"/>
      <c r="F835" s="234"/>
      <c r="G835" s="234"/>
      <c r="H835" s="234"/>
      <c r="I835" s="234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  <c r="Y835" s="234"/>
      <c r="Z835" s="234"/>
    </row>
    <row r="836" ht="14.25" customHeight="1">
      <c r="A836" s="292"/>
      <c r="B836" s="292"/>
      <c r="C836" s="293"/>
      <c r="D836" s="292"/>
      <c r="E836" s="234"/>
      <c r="F836" s="234"/>
      <c r="G836" s="234"/>
      <c r="H836" s="234"/>
      <c r="I836" s="234"/>
      <c r="J836" s="234"/>
      <c r="K836" s="234"/>
      <c r="L836" s="234"/>
      <c r="M836" s="234"/>
      <c r="N836" s="234"/>
      <c r="O836" s="234"/>
      <c r="P836" s="234"/>
      <c r="Q836" s="234"/>
      <c r="R836" s="234"/>
      <c r="S836" s="234"/>
      <c r="T836" s="234"/>
      <c r="U836" s="234"/>
      <c r="V836" s="234"/>
      <c r="W836" s="234"/>
      <c r="X836" s="234"/>
      <c r="Y836" s="234"/>
      <c r="Z836" s="234"/>
    </row>
    <row r="837" ht="14.25" customHeight="1">
      <c r="A837" s="292"/>
      <c r="B837" s="292"/>
      <c r="C837" s="293"/>
      <c r="D837" s="292"/>
      <c r="E837" s="234"/>
      <c r="F837" s="234"/>
      <c r="G837" s="234"/>
      <c r="H837" s="234"/>
      <c r="I837" s="234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  <c r="Y837" s="234"/>
      <c r="Z837" s="234"/>
    </row>
    <row r="838" ht="14.25" customHeight="1">
      <c r="A838" s="292"/>
      <c r="B838" s="292"/>
      <c r="C838" s="293"/>
      <c r="D838" s="292"/>
      <c r="E838" s="234"/>
      <c r="F838" s="234"/>
      <c r="G838" s="234"/>
      <c r="H838" s="234"/>
      <c r="I838" s="234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  <c r="Y838" s="234"/>
      <c r="Z838" s="234"/>
    </row>
    <row r="839" ht="14.25" customHeight="1">
      <c r="A839" s="292"/>
      <c r="B839" s="292"/>
      <c r="C839" s="293"/>
      <c r="D839" s="292"/>
      <c r="E839" s="234"/>
      <c r="F839" s="234"/>
      <c r="G839" s="234"/>
      <c r="H839" s="234"/>
      <c r="I839" s="234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  <c r="Y839" s="234"/>
      <c r="Z839" s="234"/>
    </row>
    <row r="840" ht="14.25" customHeight="1">
      <c r="A840" s="292"/>
      <c r="B840" s="292"/>
      <c r="C840" s="293"/>
      <c r="D840" s="292"/>
      <c r="E840" s="234"/>
      <c r="F840" s="234"/>
      <c r="G840" s="234"/>
      <c r="H840" s="234"/>
      <c r="I840" s="234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  <c r="Y840" s="234"/>
      <c r="Z840" s="234"/>
    </row>
    <row r="841" ht="14.25" customHeight="1">
      <c r="A841" s="292"/>
      <c r="B841" s="292"/>
      <c r="C841" s="293"/>
      <c r="D841" s="292"/>
      <c r="E841" s="234"/>
      <c r="F841" s="234"/>
      <c r="G841" s="234"/>
      <c r="H841" s="234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  <c r="Y841" s="234"/>
      <c r="Z841" s="234"/>
    </row>
    <row r="842" ht="14.25" customHeight="1">
      <c r="A842" s="292"/>
      <c r="B842" s="292"/>
      <c r="C842" s="293"/>
      <c r="D842" s="292"/>
      <c r="E842" s="234"/>
      <c r="F842" s="234"/>
      <c r="G842" s="234"/>
      <c r="H842" s="234"/>
      <c r="I842" s="234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  <c r="Y842" s="234"/>
      <c r="Z842" s="234"/>
    </row>
    <row r="843" ht="14.25" customHeight="1">
      <c r="A843" s="292"/>
      <c r="B843" s="292"/>
      <c r="C843" s="293"/>
      <c r="D843" s="292"/>
      <c r="E843" s="234"/>
      <c r="F843" s="234"/>
      <c r="G843" s="234"/>
      <c r="H843" s="234"/>
      <c r="I843" s="234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  <c r="Y843" s="234"/>
      <c r="Z843" s="234"/>
    </row>
    <row r="844" ht="14.25" customHeight="1">
      <c r="A844" s="292"/>
      <c r="B844" s="292"/>
      <c r="C844" s="293"/>
      <c r="D844" s="292"/>
      <c r="E844" s="234"/>
      <c r="F844" s="234"/>
      <c r="G844" s="234"/>
      <c r="H844" s="234"/>
      <c r="I844" s="234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  <c r="Y844" s="234"/>
      <c r="Z844" s="234"/>
    </row>
    <row r="845" ht="14.25" customHeight="1">
      <c r="A845" s="292"/>
      <c r="B845" s="292"/>
      <c r="C845" s="293"/>
      <c r="D845" s="292"/>
      <c r="E845" s="234"/>
      <c r="F845" s="234"/>
      <c r="G845" s="234"/>
      <c r="H845" s="234"/>
      <c r="I845" s="234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  <c r="Y845" s="234"/>
      <c r="Z845" s="234"/>
    </row>
    <row r="846" ht="14.25" customHeight="1">
      <c r="A846" s="292"/>
      <c r="B846" s="292"/>
      <c r="C846" s="293"/>
      <c r="D846" s="292"/>
      <c r="E846" s="234"/>
      <c r="F846" s="234"/>
      <c r="G846" s="234"/>
      <c r="H846" s="234"/>
      <c r="I846" s="234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  <c r="Y846" s="234"/>
      <c r="Z846" s="234"/>
    </row>
    <row r="847" ht="14.25" customHeight="1">
      <c r="A847" s="292"/>
      <c r="B847" s="292"/>
      <c r="C847" s="293"/>
      <c r="D847" s="292"/>
      <c r="E847" s="234"/>
      <c r="F847" s="234"/>
      <c r="G847" s="234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  <c r="Y847" s="234"/>
      <c r="Z847" s="234"/>
    </row>
    <row r="848" ht="14.25" customHeight="1">
      <c r="A848" s="292"/>
      <c r="B848" s="292"/>
      <c r="C848" s="293"/>
      <c r="D848" s="292"/>
      <c r="E848" s="234"/>
      <c r="F848" s="234"/>
      <c r="G848" s="234"/>
      <c r="H848" s="234"/>
      <c r="I848" s="234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  <c r="Y848" s="234"/>
      <c r="Z848" s="234"/>
    </row>
    <row r="849" ht="14.25" customHeight="1">
      <c r="A849" s="292"/>
      <c r="B849" s="292"/>
      <c r="C849" s="293"/>
      <c r="D849" s="292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</row>
    <row r="850" ht="14.25" customHeight="1">
      <c r="A850" s="292"/>
      <c r="B850" s="292"/>
      <c r="C850" s="293"/>
      <c r="D850" s="292"/>
      <c r="E850" s="234"/>
      <c r="F850" s="234"/>
      <c r="G850" s="234"/>
      <c r="H850" s="234"/>
      <c r="I850" s="234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  <c r="Y850" s="234"/>
      <c r="Z850" s="234"/>
    </row>
    <row r="851" ht="14.25" customHeight="1">
      <c r="A851" s="292"/>
      <c r="B851" s="292"/>
      <c r="C851" s="293"/>
      <c r="D851" s="292"/>
      <c r="E851" s="234"/>
      <c r="F851" s="234"/>
      <c r="G851" s="234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  <c r="Y851" s="234"/>
      <c r="Z851" s="234"/>
    </row>
    <row r="852" ht="14.25" customHeight="1">
      <c r="A852" s="292"/>
      <c r="B852" s="292"/>
      <c r="C852" s="293"/>
      <c r="D852" s="292"/>
      <c r="E852" s="234"/>
      <c r="F852" s="234"/>
      <c r="G852" s="234"/>
      <c r="H852" s="234"/>
      <c r="I852" s="234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  <c r="Y852" s="234"/>
      <c r="Z852" s="234"/>
    </row>
    <row r="853" ht="14.25" customHeight="1">
      <c r="A853" s="292"/>
      <c r="B853" s="292"/>
      <c r="C853" s="293"/>
      <c r="D853" s="292"/>
      <c r="E853" s="234"/>
      <c r="F853" s="234"/>
      <c r="G853" s="234"/>
      <c r="H853" s="234"/>
      <c r="I853" s="234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  <c r="Y853" s="234"/>
      <c r="Z853" s="234"/>
    </row>
    <row r="854" ht="14.25" customHeight="1">
      <c r="A854" s="292"/>
      <c r="B854" s="292"/>
      <c r="C854" s="293"/>
      <c r="D854" s="292"/>
      <c r="E854" s="234"/>
      <c r="F854" s="234"/>
      <c r="G854" s="234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  <c r="Y854" s="234"/>
      <c r="Z854" s="234"/>
    </row>
    <row r="855" ht="14.25" customHeight="1">
      <c r="A855" s="292"/>
      <c r="B855" s="292"/>
      <c r="C855" s="293"/>
      <c r="D855" s="292"/>
      <c r="E855" s="234"/>
      <c r="F855" s="234"/>
      <c r="G855" s="234"/>
      <c r="H855" s="234"/>
      <c r="I855" s="234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  <c r="Y855" s="234"/>
      <c r="Z855" s="234"/>
    </row>
    <row r="856" ht="14.25" customHeight="1">
      <c r="A856" s="292"/>
      <c r="B856" s="292"/>
      <c r="C856" s="293"/>
      <c r="D856" s="292"/>
      <c r="E856" s="234"/>
      <c r="F856" s="234"/>
      <c r="G856" s="234"/>
      <c r="H856" s="234"/>
      <c r="I856" s="234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  <c r="Y856" s="234"/>
      <c r="Z856" s="234"/>
    </row>
    <row r="857" ht="14.25" customHeight="1">
      <c r="A857" s="292"/>
      <c r="B857" s="292"/>
      <c r="C857" s="293"/>
      <c r="D857" s="292"/>
      <c r="E857" s="234"/>
      <c r="F857" s="234"/>
      <c r="G857" s="234"/>
      <c r="H857" s="234"/>
      <c r="I857" s="234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  <c r="Y857" s="234"/>
      <c r="Z857" s="234"/>
    </row>
    <row r="858" ht="14.25" customHeight="1">
      <c r="A858" s="292"/>
      <c r="B858" s="292"/>
      <c r="C858" s="293"/>
      <c r="D858" s="292"/>
      <c r="E858" s="234"/>
      <c r="F858" s="234"/>
      <c r="G858" s="234"/>
      <c r="H858" s="234"/>
      <c r="I858" s="234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  <c r="Y858" s="234"/>
      <c r="Z858" s="234"/>
    </row>
    <row r="859" ht="14.25" customHeight="1">
      <c r="A859" s="292"/>
      <c r="B859" s="292"/>
      <c r="C859" s="293"/>
      <c r="D859" s="292"/>
      <c r="E859" s="234"/>
      <c r="F859" s="234"/>
      <c r="G859" s="234"/>
      <c r="H859" s="234"/>
      <c r="I859" s="234"/>
      <c r="J859" s="234"/>
      <c r="K859" s="234"/>
      <c r="L859" s="234"/>
      <c r="M859" s="234"/>
      <c r="N859" s="234"/>
      <c r="O859" s="234"/>
      <c r="P859" s="234"/>
      <c r="Q859" s="234"/>
      <c r="R859" s="234"/>
      <c r="S859" s="234"/>
      <c r="T859" s="234"/>
      <c r="U859" s="234"/>
      <c r="V859" s="234"/>
      <c r="W859" s="234"/>
      <c r="X859" s="234"/>
      <c r="Y859" s="234"/>
      <c r="Z859" s="234"/>
    </row>
    <row r="860" ht="14.25" customHeight="1">
      <c r="A860" s="292"/>
      <c r="B860" s="292"/>
      <c r="C860" s="293"/>
      <c r="D860" s="292"/>
      <c r="E860" s="234"/>
      <c r="F860" s="234"/>
      <c r="G860" s="234"/>
      <c r="H860" s="234"/>
      <c r="I860" s="234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  <c r="Y860" s="234"/>
      <c r="Z860" s="234"/>
    </row>
    <row r="861" ht="14.25" customHeight="1">
      <c r="A861" s="292"/>
      <c r="B861" s="292"/>
      <c r="C861" s="293"/>
      <c r="D861" s="292"/>
      <c r="E861" s="234"/>
      <c r="F861" s="234"/>
      <c r="G861" s="234"/>
      <c r="H861" s="234"/>
      <c r="I861" s="234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  <c r="Y861" s="234"/>
      <c r="Z861" s="234"/>
    </row>
    <row r="862" ht="14.25" customHeight="1">
      <c r="A862" s="292"/>
      <c r="B862" s="292"/>
      <c r="C862" s="293"/>
      <c r="D862" s="292"/>
      <c r="E862" s="234"/>
      <c r="F862" s="234"/>
      <c r="G862" s="234"/>
      <c r="H862" s="234"/>
      <c r="I862" s="234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  <c r="Y862" s="234"/>
      <c r="Z862" s="234"/>
    </row>
    <row r="863" ht="14.25" customHeight="1">
      <c r="A863" s="292"/>
      <c r="B863" s="292"/>
      <c r="C863" s="293"/>
      <c r="D863" s="292"/>
      <c r="E863" s="234"/>
      <c r="F863" s="234"/>
      <c r="G863" s="234"/>
      <c r="H863" s="234"/>
      <c r="I863" s="234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  <c r="Y863" s="234"/>
      <c r="Z863" s="234"/>
    </row>
    <row r="864" ht="14.25" customHeight="1">
      <c r="A864" s="292"/>
      <c r="B864" s="292"/>
      <c r="C864" s="293"/>
      <c r="D864" s="292"/>
      <c r="E864" s="234"/>
      <c r="F864" s="234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4"/>
      <c r="U864" s="234"/>
      <c r="V864" s="234"/>
      <c r="W864" s="234"/>
      <c r="X864" s="234"/>
      <c r="Y864" s="234"/>
      <c r="Z864" s="234"/>
    </row>
    <row r="865" ht="14.25" customHeight="1">
      <c r="A865" s="292"/>
      <c r="B865" s="292"/>
      <c r="C865" s="293"/>
      <c r="D865" s="292"/>
      <c r="E865" s="234"/>
      <c r="F865" s="234"/>
      <c r="G865" s="234"/>
      <c r="H865" s="234"/>
      <c r="I865" s="234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  <c r="Y865" s="234"/>
      <c r="Z865" s="234"/>
    </row>
    <row r="866" ht="14.25" customHeight="1">
      <c r="A866" s="292"/>
      <c r="B866" s="292"/>
      <c r="C866" s="293"/>
      <c r="D866" s="292"/>
      <c r="E866" s="234"/>
      <c r="F866" s="234"/>
      <c r="G866" s="234"/>
      <c r="H866" s="234"/>
      <c r="I866" s="234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  <c r="Y866" s="234"/>
      <c r="Z866" s="234"/>
    </row>
    <row r="867" ht="14.25" customHeight="1">
      <c r="A867" s="292"/>
      <c r="B867" s="292"/>
      <c r="C867" s="293"/>
      <c r="D867" s="292"/>
      <c r="E867" s="234"/>
      <c r="F867" s="234"/>
      <c r="G867" s="234"/>
      <c r="H867" s="234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</row>
    <row r="868" ht="14.25" customHeight="1">
      <c r="A868" s="292"/>
      <c r="B868" s="292"/>
      <c r="C868" s="293"/>
      <c r="D868" s="292"/>
      <c r="E868" s="234"/>
      <c r="F868" s="234"/>
      <c r="G868" s="234"/>
      <c r="H868" s="234"/>
      <c r="I868" s="234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  <c r="Y868" s="234"/>
      <c r="Z868" s="234"/>
    </row>
    <row r="869" ht="14.25" customHeight="1">
      <c r="A869" s="292"/>
      <c r="B869" s="292"/>
      <c r="C869" s="293"/>
      <c r="D869" s="292"/>
      <c r="E869" s="234"/>
      <c r="F869" s="234"/>
      <c r="G869" s="234"/>
      <c r="H869" s="234"/>
      <c r="I869" s="234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  <c r="Y869" s="234"/>
      <c r="Z869" s="234"/>
    </row>
    <row r="870" ht="14.25" customHeight="1">
      <c r="A870" s="292"/>
      <c r="B870" s="292"/>
      <c r="C870" s="293"/>
      <c r="D870" s="292"/>
      <c r="E870" s="234"/>
      <c r="F870" s="234"/>
      <c r="G870" s="234"/>
      <c r="H870" s="234"/>
      <c r="I870" s="234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  <c r="Y870" s="234"/>
      <c r="Z870" s="234"/>
    </row>
    <row r="871" ht="14.25" customHeight="1">
      <c r="A871" s="292"/>
      <c r="B871" s="292"/>
      <c r="C871" s="293"/>
      <c r="D871" s="292"/>
      <c r="E871" s="234"/>
      <c r="F871" s="234"/>
      <c r="G871" s="234"/>
      <c r="H871" s="234"/>
      <c r="I871" s="234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  <c r="Y871" s="234"/>
      <c r="Z871" s="234"/>
    </row>
    <row r="872" ht="14.25" customHeight="1">
      <c r="A872" s="292"/>
      <c r="B872" s="292"/>
      <c r="C872" s="293"/>
      <c r="D872" s="292"/>
      <c r="E872" s="234"/>
      <c r="F872" s="234"/>
      <c r="G872" s="234"/>
      <c r="H872" s="234"/>
      <c r="I872" s="234"/>
      <c r="J872" s="234"/>
      <c r="K872" s="234"/>
      <c r="L872" s="234"/>
      <c r="M872" s="234"/>
      <c r="N872" s="234"/>
      <c r="O872" s="234"/>
      <c r="P872" s="234"/>
      <c r="Q872" s="234"/>
      <c r="R872" s="234"/>
      <c r="S872" s="234"/>
      <c r="T872" s="234"/>
      <c r="U872" s="234"/>
      <c r="V872" s="234"/>
      <c r="W872" s="234"/>
      <c r="X872" s="234"/>
      <c r="Y872" s="234"/>
      <c r="Z872" s="234"/>
    </row>
    <row r="873" ht="14.25" customHeight="1">
      <c r="A873" s="292"/>
      <c r="B873" s="292"/>
      <c r="C873" s="293"/>
      <c r="D873" s="292"/>
      <c r="E873" s="234"/>
      <c r="F873" s="234"/>
      <c r="G873" s="234"/>
      <c r="H873" s="234"/>
      <c r="I873" s="234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  <c r="Y873" s="234"/>
      <c r="Z873" s="234"/>
    </row>
    <row r="874" ht="14.25" customHeight="1">
      <c r="A874" s="292"/>
      <c r="B874" s="292"/>
      <c r="C874" s="293"/>
      <c r="D874" s="292"/>
      <c r="E874" s="234"/>
      <c r="F874" s="234"/>
      <c r="G874" s="234"/>
      <c r="H874" s="234"/>
      <c r="I874" s="234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  <c r="Y874" s="234"/>
      <c r="Z874" s="234"/>
    </row>
    <row r="875" ht="14.25" customHeight="1">
      <c r="A875" s="292"/>
      <c r="B875" s="292"/>
      <c r="C875" s="293"/>
      <c r="D875" s="292"/>
      <c r="E875" s="234"/>
      <c r="F875" s="234"/>
      <c r="G875" s="234"/>
      <c r="H875" s="234"/>
      <c r="I875" s="234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  <c r="Y875" s="234"/>
      <c r="Z875" s="234"/>
    </row>
    <row r="876" ht="14.25" customHeight="1">
      <c r="A876" s="292"/>
      <c r="B876" s="292"/>
      <c r="C876" s="293"/>
      <c r="D876" s="292"/>
      <c r="E876" s="234"/>
      <c r="F876" s="234"/>
      <c r="G876" s="234"/>
      <c r="H876" s="234"/>
      <c r="I876" s="234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  <c r="Y876" s="234"/>
      <c r="Z876" s="234"/>
    </row>
    <row r="877" ht="14.25" customHeight="1">
      <c r="A877" s="292"/>
      <c r="B877" s="292"/>
      <c r="C877" s="293"/>
      <c r="D877" s="292"/>
      <c r="E877" s="234"/>
      <c r="F877" s="234"/>
      <c r="G877" s="234"/>
      <c r="H877" s="234"/>
      <c r="I877" s="234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  <c r="Y877" s="234"/>
      <c r="Z877" s="234"/>
    </row>
    <row r="878" ht="14.25" customHeight="1">
      <c r="A878" s="292"/>
      <c r="B878" s="292"/>
      <c r="C878" s="293"/>
      <c r="D878" s="292"/>
      <c r="E878" s="234"/>
      <c r="F878" s="234"/>
      <c r="G878" s="234"/>
      <c r="H878" s="234"/>
      <c r="I878" s="234"/>
      <c r="J878" s="234"/>
      <c r="K878" s="234"/>
      <c r="L878" s="234"/>
      <c r="M878" s="234"/>
      <c r="N878" s="234"/>
      <c r="O878" s="234"/>
      <c r="P878" s="234"/>
      <c r="Q878" s="234"/>
      <c r="R878" s="234"/>
      <c r="S878" s="234"/>
      <c r="T878" s="234"/>
      <c r="U878" s="234"/>
      <c r="V878" s="234"/>
      <c r="W878" s="234"/>
      <c r="X878" s="234"/>
      <c r="Y878" s="234"/>
      <c r="Z878" s="234"/>
    </row>
    <row r="879" ht="14.25" customHeight="1">
      <c r="A879" s="292"/>
      <c r="B879" s="292"/>
      <c r="C879" s="293"/>
      <c r="D879" s="292"/>
      <c r="E879" s="234"/>
      <c r="F879" s="234"/>
      <c r="G879" s="234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  <c r="Y879" s="234"/>
      <c r="Z879" s="234"/>
    </row>
    <row r="880" ht="14.25" customHeight="1">
      <c r="A880" s="292"/>
      <c r="B880" s="292"/>
      <c r="C880" s="293"/>
      <c r="D880" s="292"/>
      <c r="E880" s="234"/>
      <c r="F880" s="234"/>
      <c r="G880" s="234"/>
      <c r="H880" s="234"/>
      <c r="I880" s="234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  <c r="Y880" s="234"/>
      <c r="Z880" s="234"/>
    </row>
    <row r="881" ht="14.25" customHeight="1">
      <c r="A881" s="292"/>
      <c r="B881" s="292"/>
      <c r="C881" s="293"/>
      <c r="D881" s="292"/>
      <c r="E881" s="234"/>
      <c r="F881" s="234"/>
      <c r="G881" s="234"/>
      <c r="H881" s="234"/>
      <c r="I881" s="234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  <c r="Y881" s="234"/>
      <c r="Z881" s="234"/>
    </row>
    <row r="882" ht="14.25" customHeight="1">
      <c r="A882" s="292"/>
      <c r="B882" s="292"/>
      <c r="C882" s="293"/>
      <c r="D882" s="292"/>
      <c r="E882" s="234"/>
      <c r="F882" s="234"/>
      <c r="G882" s="234"/>
      <c r="H882" s="234"/>
      <c r="I882" s="234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  <c r="Y882" s="234"/>
      <c r="Z882" s="234"/>
    </row>
    <row r="883" ht="14.25" customHeight="1">
      <c r="A883" s="292"/>
      <c r="B883" s="292"/>
      <c r="C883" s="293"/>
      <c r="D883" s="292"/>
      <c r="E883" s="234"/>
      <c r="F883" s="234"/>
      <c r="G883" s="234"/>
      <c r="H883" s="234"/>
      <c r="I883" s="234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  <c r="Y883" s="234"/>
      <c r="Z883" s="234"/>
    </row>
    <row r="884" ht="14.25" customHeight="1">
      <c r="A884" s="292"/>
      <c r="B884" s="292"/>
      <c r="C884" s="293"/>
      <c r="D884" s="292"/>
      <c r="E884" s="234"/>
      <c r="F884" s="234"/>
      <c r="G884" s="234"/>
      <c r="H884" s="234"/>
      <c r="I884" s="234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  <c r="Y884" s="234"/>
      <c r="Z884" s="234"/>
    </row>
    <row r="885" ht="14.25" customHeight="1">
      <c r="A885" s="292"/>
      <c r="B885" s="292"/>
      <c r="C885" s="293"/>
      <c r="D885" s="292"/>
      <c r="E885" s="234"/>
      <c r="F885" s="234"/>
      <c r="G885" s="234"/>
      <c r="H885" s="234"/>
      <c r="I885" s="234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  <c r="Y885" s="234"/>
      <c r="Z885" s="234"/>
    </row>
    <row r="886" ht="14.25" customHeight="1">
      <c r="A886" s="292"/>
      <c r="B886" s="292"/>
      <c r="C886" s="293"/>
      <c r="D886" s="292"/>
      <c r="E886" s="234"/>
      <c r="F886" s="234"/>
      <c r="G886" s="234"/>
      <c r="H886" s="234"/>
      <c r="I886" s="234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  <c r="Y886" s="234"/>
      <c r="Z886" s="234"/>
    </row>
    <row r="887" ht="14.25" customHeight="1">
      <c r="A887" s="292"/>
      <c r="B887" s="292"/>
      <c r="C887" s="293"/>
      <c r="D887" s="292"/>
      <c r="E887" s="234"/>
      <c r="F887" s="234"/>
      <c r="G887" s="234"/>
      <c r="H887" s="234"/>
      <c r="I887" s="234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  <c r="Y887" s="234"/>
      <c r="Z887" s="234"/>
    </row>
    <row r="888" ht="14.25" customHeight="1">
      <c r="A888" s="292"/>
      <c r="B888" s="292"/>
      <c r="C888" s="293"/>
      <c r="D888" s="292"/>
      <c r="E888" s="234"/>
      <c r="F888" s="234"/>
      <c r="G888" s="234"/>
      <c r="H888" s="234"/>
      <c r="I888" s="234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  <c r="Y888" s="234"/>
      <c r="Z888" s="234"/>
    </row>
    <row r="889" ht="14.25" customHeight="1">
      <c r="A889" s="292"/>
      <c r="B889" s="292"/>
      <c r="C889" s="293"/>
      <c r="D889" s="292"/>
      <c r="E889" s="234"/>
      <c r="F889" s="234"/>
      <c r="G889" s="234"/>
      <c r="H889" s="234"/>
      <c r="I889" s="234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  <c r="Y889" s="234"/>
      <c r="Z889" s="234"/>
    </row>
    <row r="890" ht="14.25" customHeight="1">
      <c r="A890" s="292"/>
      <c r="B890" s="292"/>
      <c r="C890" s="293"/>
      <c r="D890" s="292"/>
      <c r="E890" s="234"/>
      <c r="F890" s="234"/>
      <c r="G890" s="234"/>
      <c r="H890" s="234"/>
      <c r="I890" s="234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  <c r="Y890" s="234"/>
      <c r="Z890" s="234"/>
    </row>
    <row r="891" ht="14.25" customHeight="1">
      <c r="A891" s="292"/>
      <c r="B891" s="292"/>
      <c r="C891" s="293"/>
      <c r="D891" s="292"/>
      <c r="E891" s="234"/>
      <c r="F891" s="234"/>
      <c r="G891" s="234"/>
      <c r="H891" s="234"/>
      <c r="I891" s="234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  <c r="Y891" s="234"/>
      <c r="Z891" s="234"/>
    </row>
    <row r="892" ht="14.25" customHeight="1">
      <c r="A892" s="292"/>
      <c r="B892" s="292"/>
      <c r="C892" s="293"/>
      <c r="D892" s="292"/>
      <c r="E892" s="234"/>
      <c r="F892" s="234"/>
      <c r="G892" s="234"/>
      <c r="H892" s="234"/>
      <c r="I892" s="234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  <c r="Y892" s="234"/>
      <c r="Z892" s="234"/>
    </row>
    <row r="893" ht="14.25" customHeight="1">
      <c r="A893" s="292"/>
      <c r="B893" s="292"/>
      <c r="C893" s="293"/>
      <c r="D893" s="292"/>
      <c r="E893" s="234"/>
      <c r="F893" s="234"/>
      <c r="G893" s="234"/>
      <c r="H893" s="234"/>
      <c r="I893" s="234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  <c r="Y893" s="234"/>
      <c r="Z893" s="234"/>
    </row>
    <row r="894" ht="14.25" customHeight="1">
      <c r="A894" s="292"/>
      <c r="B894" s="292"/>
      <c r="C894" s="293"/>
      <c r="D894" s="292"/>
      <c r="E894" s="234"/>
      <c r="F894" s="234"/>
      <c r="G894" s="234"/>
      <c r="H894" s="234"/>
      <c r="I894" s="234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  <c r="Y894" s="234"/>
      <c r="Z894" s="234"/>
    </row>
    <row r="895" ht="14.25" customHeight="1">
      <c r="A895" s="292"/>
      <c r="B895" s="292"/>
      <c r="C895" s="293"/>
      <c r="D895" s="292"/>
      <c r="E895" s="234"/>
      <c r="F895" s="234"/>
      <c r="G895" s="234"/>
      <c r="H895" s="234"/>
      <c r="I895" s="234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  <c r="Y895" s="234"/>
      <c r="Z895" s="234"/>
    </row>
    <row r="896" ht="14.25" customHeight="1">
      <c r="A896" s="292"/>
      <c r="B896" s="292"/>
      <c r="C896" s="293"/>
      <c r="D896" s="292"/>
      <c r="E896" s="234"/>
      <c r="F896" s="234"/>
      <c r="G896" s="234"/>
      <c r="H896" s="234"/>
      <c r="I896" s="234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  <c r="Y896" s="234"/>
      <c r="Z896" s="234"/>
    </row>
    <row r="897" ht="14.25" customHeight="1">
      <c r="A897" s="292"/>
      <c r="B897" s="292"/>
      <c r="C897" s="293"/>
      <c r="D897" s="292"/>
      <c r="E897" s="234"/>
      <c r="F897" s="234"/>
      <c r="G897" s="234"/>
      <c r="H897" s="234"/>
      <c r="I897" s="234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  <c r="Y897" s="234"/>
      <c r="Z897" s="234"/>
    </row>
    <row r="898" ht="14.25" customHeight="1">
      <c r="A898" s="292"/>
      <c r="B898" s="292"/>
      <c r="C898" s="293"/>
      <c r="D898" s="292"/>
      <c r="E898" s="234"/>
      <c r="F898" s="234"/>
      <c r="G898" s="234"/>
      <c r="H898" s="234"/>
      <c r="I898" s="234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  <c r="Y898" s="234"/>
      <c r="Z898" s="234"/>
    </row>
    <row r="899" ht="14.25" customHeight="1">
      <c r="A899" s="292"/>
      <c r="B899" s="292"/>
      <c r="C899" s="293"/>
      <c r="D899" s="292"/>
      <c r="E899" s="234"/>
      <c r="F899" s="234"/>
      <c r="G899" s="234"/>
      <c r="H899" s="234"/>
      <c r="I899" s="234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  <c r="Y899" s="234"/>
      <c r="Z899" s="234"/>
    </row>
    <row r="900" ht="14.25" customHeight="1">
      <c r="A900" s="292"/>
      <c r="B900" s="292"/>
      <c r="C900" s="293"/>
      <c r="D900" s="292"/>
      <c r="E900" s="234"/>
      <c r="F900" s="234"/>
      <c r="G900" s="234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  <c r="Y900" s="234"/>
      <c r="Z900" s="234"/>
    </row>
    <row r="901" ht="14.25" customHeight="1">
      <c r="A901" s="292"/>
      <c r="B901" s="292"/>
      <c r="C901" s="293"/>
      <c r="D901" s="292"/>
      <c r="E901" s="234"/>
      <c r="F901" s="234"/>
      <c r="G901" s="234"/>
      <c r="H901" s="234"/>
      <c r="I901" s="234"/>
      <c r="J901" s="234"/>
      <c r="K901" s="234"/>
      <c r="L901" s="234"/>
      <c r="M901" s="234"/>
      <c r="N901" s="234"/>
      <c r="O901" s="234"/>
      <c r="P901" s="234"/>
      <c r="Q901" s="234"/>
      <c r="R901" s="234"/>
      <c r="S901" s="234"/>
      <c r="T901" s="234"/>
      <c r="U901" s="234"/>
      <c r="V901" s="234"/>
      <c r="W901" s="234"/>
      <c r="X901" s="234"/>
      <c r="Y901" s="234"/>
      <c r="Z901" s="234"/>
    </row>
    <row r="902" ht="14.25" customHeight="1">
      <c r="A902" s="292"/>
      <c r="B902" s="292"/>
      <c r="C902" s="293"/>
      <c r="D902" s="292"/>
      <c r="E902" s="234"/>
      <c r="F902" s="234"/>
      <c r="G902" s="234"/>
      <c r="H902" s="234"/>
      <c r="I902" s="234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  <c r="Y902" s="234"/>
      <c r="Z902" s="234"/>
    </row>
    <row r="903" ht="14.25" customHeight="1">
      <c r="A903" s="292"/>
      <c r="B903" s="292"/>
      <c r="C903" s="293"/>
      <c r="D903" s="292"/>
      <c r="E903" s="234"/>
      <c r="F903" s="234"/>
      <c r="G903" s="234"/>
      <c r="H903" s="234"/>
      <c r="I903" s="234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  <c r="Y903" s="234"/>
      <c r="Z903" s="234"/>
    </row>
    <row r="904" ht="14.25" customHeight="1">
      <c r="A904" s="292"/>
      <c r="B904" s="292"/>
      <c r="C904" s="293"/>
      <c r="D904" s="292"/>
      <c r="E904" s="234"/>
      <c r="F904" s="234"/>
      <c r="G904" s="234"/>
      <c r="H904" s="234"/>
      <c r="I904" s="234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  <c r="Y904" s="234"/>
      <c r="Z904" s="234"/>
    </row>
    <row r="905" ht="14.25" customHeight="1">
      <c r="A905" s="292"/>
      <c r="B905" s="292"/>
      <c r="C905" s="293"/>
      <c r="D905" s="292"/>
      <c r="E905" s="234"/>
      <c r="F905" s="234"/>
      <c r="G905" s="234"/>
      <c r="H905" s="234"/>
      <c r="I905" s="234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  <c r="Y905" s="234"/>
      <c r="Z905" s="234"/>
    </row>
    <row r="906" ht="14.25" customHeight="1">
      <c r="A906" s="292"/>
      <c r="B906" s="292"/>
      <c r="C906" s="293"/>
      <c r="D906" s="292"/>
      <c r="E906" s="234"/>
      <c r="F906" s="234"/>
      <c r="G906" s="234"/>
      <c r="H906" s="234"/>
      <c r="I906" s="234"/>
      <c r="J906" s="234"/>
      <c r="K906" s="234"/>
      <c r="L906" s="234"/>
      <c r="M906" s="234"/>
      <c r="N906" s="234"/>
      <c r="O906" s="234"/>
      <c r="P906" s="234"/>
      <c r="Q906" s="234"/>
      <c r="R906" s="234"/>
      <c r="S906" s="234"/>
      <c r="T906" s="234"/>
      <c r="U906" s="234"/>
      <c r="V906" s="234"/>
      <c r="W906" s="234"/>
      <c r="X906" s="234"/>
      <c r="Y906" s="234"/>
      <c r="Z906" s="234"/>
    </row>
    <row r="907" ht="14.25" customHeight="1">
      <c r="A907" s="292"/>
      <c r="B907" s="292"/>
      <c r="C907" s="293"/>
      <c r="D907" s="292"/>
      <c r="E907" s="234"/>
      <c r="F907" s="234"/>
      <c r="G907" s="234"/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  <c r="Y907" s="234"/>
      <c r="Z907" s="234"/>
    </row>
    <row r="908" ht="14.25" customHeight="1">
      <c r="A908" s="292"/>
      <c r="B908" s="292"/>
      <c r="C908" s="293"/>
      <c r="D908" s="292"/>
      <c r="E908" s="234"/>
      <c r="F908" s="234"/>
      <c r="G908" s="234"/>
      <c r="H908" s="234"/>
      <c r="I908" s="234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  <c r="Y908" s="234"/>
      <c r="Z908" s="234"/>
    </row>
    <row r="909" ht="14.25" customHeight="1">
      <c r="A909" s="292"/>
      <c r="B909" s="292"/>
      <c r="C909" s="293"/>
      <c r="D909" s="292"/>
      <c r="E909" s="234"/>
      <c r="F909" s="234"/>
      <c r="G909" s="234"/>
      <c r="H909" s="234"/>
      <c r="I909" s="234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  <c r="Y909" s="234"/>
      <c r="Z909" s="234"/>
    </row>
    <row r="910" ht="14.25" customHeight="1">
      <c r="A910" s="292"/>
      <c r="B910" s="292"/>
      <c r="C910" s="293"/>
      <c r="D910" s="292"/>
      <c r="E910" s="234"/>
      <c r="F910" s="234"/>
      <c r="G910" s="234"/>
      <c r="H910" s="234"/>
      <c r="I910" s="234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  <c r="Y910" s="234"/>
      <c r="Z910" s="234"/>
    </row>
    <row r="911" ht="14.25" customHeight="1">
      <c r="A911" s="292"/>
      <c r="B911" s="292"/>
      <c r="C911" s="293"/>
      <c r="D911" s="292"/>
      <c r="E911" s="234"/>
      <c r="F911" s="234"/>
      <c r="G911" s="234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  <c r="Y911" s="234"/>
      <c r="Z911" s="234"/>
    </row>
    <row r="912" ht="14.25" customHeight="1">
      <c r="A912" s="292"/>
      <c r="B912" s="292"/>
      <c r="C912" s="293"/>
      <c r="D912" s="292"/>
      <c r="E912" s="234"/>
      <c r="F912" s="234"/>
      <c r="G912" s="234"/>
      <c r="H912" s="234"/>
      <c r="I912" s="234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  <c r="Y912" s="234"/>
      <c r="Z912" s="234"/>
    </row>
    <row r="913" ht="14.25" customHeight="1">
      <c r="A913" s="292"/>
      <c r="B913" s="292"/>
      <c r="C913" s="293"/>
      <c r="D913" s="292"/>
      <c r="E913" s="234"/>
      <c r="F913" s="234"/>
      <c r="G913" s="234"/>
      <c r="H913" s="234"/>
      <c r="I913" s="234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  <c r="Y913" s="234"/>
      <c r="Z913" s="234"/>
    </row>
    <row r="914" ht="14.25" customHeight="1">
      <c r="A914" s="292"/>
      <c r="B914" s="292"/>
      <c r="C914" s="293"/>
      <c r="D914" s="292"/>
      <c r="E914" s="234"/>
      <c r="F914" s="234"/>
      <c r="G914" s="234"/>
      <c r="H914" s="234"/>
      <c r="I914" s="234"/>
      <c r="J914" s="234"/>
      <c r="K914" s="234"/>
      <c r="L914" s="234"/>
      <c r="M914" s="234"/>
      <c r="N914" s="234"/>
      <c r="O914" s="234"/>
      <c r="P914" s="234"/>
      <c r="Q914" s="234"/>
      <c r="R914" s="234"/>
      <c r="S914" s="234"/>
      <c r="T914" s="234"/>
      <c r="U914" s="234"/>
      <c r="V914" s="234"/>
      <c r="W914" s="234"/>
      <c r="X914" s="234"/>
      <c r="Y914" s="234"/>
      <c r="Z914" s="234"/>
    </row>
    <row r="915" ht="14.25" customHeight="1">
      <c r="A915" s="292"/>
      <c r="B915" s="292"/>
      <c r="C915" s="293"/>
      <c r="D915" s="292"/>
      <c r="E915" s="234"/>
      <c r="F915" s="234"/>
      <c r="G915" s="234"/>
      <c r="H915" s="234"/>
      <c r="I915" s="234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  <c r="Y915" s="234"/>
      <c r="Z915" s="234"/>
    </row>
    <row r="916" ht="14.25" customHeight="1">
      <c r="A916" s="292"/>
      <c r="B916" s="292"/>
      <c r="C916" s="293"/>
      <c r="D916" s="292"/>
      <c r="E916" s="234"/>
      <c r="F916" s="234"/>
      <c r="G916" s="234"/>
      <c r="H916" s="234"/>
      <c r="I916" s="234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  <c r="Y916" s="234"/>
      <c r="Z916" s="234"/>
    </row>
    <row r="917" ht="14.25" customHeight="1">
      <c r="A917" s="292"/>
      <c r="B917" s="292"/>
      <c r="C917" s="293"/>
      <c r="D917" s="292"/>
      <c r="E917" s="234"/>
      <c r="F917" s="234"/>
      <c r="G917" s="234"/>
      <c r="H917" s="234"/>
      <c r="I917" s="234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  <c r="Y917" s="234"/>
      <c r="Z917" s="234"/>
    </row>
    <row r="918" ht="14.25" customHeight="1">
      <c r="A918" s="292"/>
      <c r="B918" s="292"/>
      <c r="C918" s="293"/>
      <c r="D918" s="292"/>
      <c r="E918" s="234"/>
      <c r="F918" s="234"/>
      <c r="G918" s="234"/>
      <c r="H918" s="234"/>
      <c r="I918" s="234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  <c r="Y918" s="234"/>
      <c r="Z918" s="234"/>
    </row>
    <row r="919" ht="14.25" customHeight="1">
      <c r="A919" s="292"/>
      <c r="B919" s="292"/>
      <c r="C919" s="293"/>
      <c r="D919" s="292"/>
      <c r="E919" s="234"/>
      <c r="F919" s="234"/>
      <c r="G919" s="234"/>
      <c r="H919" s="234"/>
      <c r="I919" s="234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  <c r="Y919" s="234"/>
      <c r="Z919" s="234"/>
    </row>
    <row r="920" ht="14.25" customHeight="1">
      <c r="A920" s="292"/>
      <c r="B920" s="292"/>
      <c r="C920" s="293"/>
      <c r="D920" s="292"/>
      <c r="E920" s="234"/>
      <c r="F920" s="234"/>
      <c r="G920" s="234"/>
      <c r="H920" s="234"/>
      <c r="I920" s="234"/>
      <c r="J920" s="234"/>
      <c r="K920" s="234"/>
      <c r="L920" s="234"/>
      <c r="M920" s="234"/>
      <c r="N920" s="234"/>
      <c r="O920" s="234"/>
      <c r="P920" s="234"/>
      <c r="Q920" s="234"/>
      <c r="R920" s="234"/>
      <c r="S920" s="234"/>
      <c r="T920" s="234"/>
      <c r="U920" s="234"/>
      <c r="V920" s="234"/>
      <c r="W920" s="234"/>
      <c r="X920" s="234"/>
      <c r="Y920" s="234"/>
      <c r="Z920" s="234"/>
    </row>
    <row r="921" ht="14.25" customHeight="1">
      <c r="A921" s="292"/>
      <c r="B921" s="292"/>
      <c r="C921" s="293"/>
      <c r="D921" s="292"/>
      <c r="E921" s="234"/>
      <c r="F921" s="234"/>
      <c r="G921" s="234"/>
      <c r="H921" s="234"/>
      <c r="I921" s="234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  <c r="Y921" s="234"/>
      <c r="Z921" s="234"/>
    </row>
    <row r="922" ht="14.25" customHeight="1">
      <c r="A922" s="292"/>
      <c r="B922" s="292"/>
      <c r="C922" s="293"/>
      <c r="D922" s="292"/>
      <c r="E922" s="234"/>
      <c r="F922" s="234"/>
      <c r="G922" s="234"/>
      <c r="H922" s="234"/>
      <c r="I922" s="234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  <c r="Y922" s="234"/>
      <c r="Z922" s="234"/>
    </row>
    <row r="923" ht="14.25" customHeight="1">
      <c r="A923" s="292"/>
      <c r="B923" s="292"/>
      <c r="C923" s="293"/>
      <c r="D923" s="292"/>
      <c r="E923" s="234"/>
      <c r="F923" s="234"/>
      <c r="G923" s="234"/>
      <c r="H923" s="234"/>
      <c r="I923" s="234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  <c r="Y923" s="234"/>
      <c r="Z923" s="234"/>
    </row>
    <row r="924" ht="14.25" customHeight="1">
      <c r="A924" s="292"/>
      <c r="B924" s="292"/>
      <c r="C924" s="293"/>
      <c r="D924" s="292"/>
      <c r="E924" s="234"/>
      <c r="F924" s="234"/>
      <c r="G924" s="234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  <c r="Y924" s="234"/>
      <c r="Z924" s="234"/>
    </row>
    <row r="925" ht="14.25" customHeight="1">
      <c r="A925" s="292"/>
      <c r="B925" s="292"/>
      <c r="C925" s="293"/>
      <c r="D925" s="292"/>
      <c r="E925" s="234"/>
      <c r="F925" s="234"/>
      <c r="G925" s="234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  <c r="Y925" s="234"/>
      <c r="Z925" s="234"/>
    </row>
    <row r="926" ht="14.25" customHeight="1">
      <c r="A926" s="292"/>
      <c r="B926" s="292"/>
      <c r="C926" s="293"/>
      <c r="D926" s="292"/>
      <c r="E926" s="234"/>
      <c r="F926" s="234"/>
      <c r="G926" s="234"/>
      <c r="H926" s="234"/>
      <c r="I926" s="234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  <c r="Y926" s="234"/>
      <c r="Z926" s="234"/>
    </row>
    <row r="927" ht="14.25" customHeight="1">
      <c r="A927" s="292"/>
      <c r="B927" s="292"/>
      <c r="C927" s="293"/>
      <c r="D927" s="292"/>
      <c r="E927" s="234"/>
      <c r="F927" s="234"/>
      <c r="G927" s="234"/>
      <c r="H927" s="234"/>
      <c r="I927" s="234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  <c r="Y927" s="234"/>
      <c r="Z927" s="234"/>
    </row>
    <row r="928" ht="14.25" customHeight="1">
      <c r="A928" s="292"/>
      <c r="B928" s="292"/>
      <c r="C928" s="293"/>
      <c r="D928" s="292"/>
      <c r="E928" s="234"/>
      <c r="F928" s="234"/>
      <c r="G928" s="234"/>
      <c r="H928" s="234"/>
      <c r="I928" s="234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  <c r="Y928" s="234"/>
      <c r="Z928" s="234"/>
    </row>
    <row r="929" ht="14.25" customHeight="1">
      <c r="A929" s="292"/>
      <c r="B929" s="292"/>
      <c r="C929" s="293"/>
      <c r="D929" s="292"/>
      <c r="E929" s="234"/>
      <c r="F929" s="234"/>
      <c r="G929" s="234"/>
      <c r="H929" s="234"/>
      <c r="I929" s="234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  <c r="Y929" s="234"/>
      <c r="Z929" s="234"/>
    </row>
    <row r="930" ht="14.25" customHeight="1">
      <c r="A930" s="292"/>
      <c r="B930" s="292"/>
      <c r="C930" s="293"/>
      <c r="D930" s="292"/>
      <c r="E930" s="234"/>
      <c r="F930" s="234"/>
      <c r="G930" s="234"/>
      <c r="H930" s="234"/>
      <c r="I930" s="234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  <c r="Y930" s="234"/>
      <c r="Z930" s="234"/>
    </row>
    <row r="931" ht="14.25" customHeight="1">
      <c r="A931" s="292"/>
      <c r="B931" s="292"/>
      <c r="C931" s="293"/>
      <c r="D931" s="292"/>
      <c r="E931" s="234"/>
      <c r="F931" s="234"/>
      <c r="G931" s="234"/>
      <c r="H931" s="234"/>
      <c r="I931" s="234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  <c r="Y931" s="234"/>
      <c r="Z931" s="234"/>
    </row>
    <row r="932" ht="14.25" customHeight="1">
      <c r="A932" s="292"/>
      <c r="B932" s="292"/>
      <c r="C932" s="293"/>
      <c r="D932" s="292"/>
      <c r="E932" s="234"/>
      <c r="F932" s="234"/>
      <c r="G932" s="234"/>
      <c r="H932" s="234"/>
      <c r="I932" s="234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  <c r="Y932" s="234"/>
      <c r="Z932" s="234"/>
    </row>
    <row r="933" ht="14.25" customHeight="1">
      <c r="A933" s="292"/>
      <c r="B933" s="292"/>
      <c r="C933" s="293"/>
      <c r="D933" s="292"/>
      <c r="E933" s="234"/>
      <c r="F933" s="234"/>
      <c r="G933" s="234"/>
      <c r="H933" s="234"/>
      <c r="I933" s="234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  <c r="Y933" s="234"/>
      <c r="Z933" s="234"/>
    </row>
    <row r="934" ht="14.25" customHeight="1">
      <c r="A934" s="292"/>
      <c r="B934" s="292"/>
      <c r="C934" s="293"/>
      <c r="D934" s="292"/>
      <c r="E934" s="234"/>
      <c r="F934" s="234"/>
      <c r="G934" s="234"/>
      <c r="H934" s="234"/>
      <c r="I934" s="234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  <c r="Y934" s="234"/>
      <c r="Z934" s="234"/>
    </row>
    <row r="935" ht="14.25" customHeight="1">
      <c r="A935" s="292"/>
      <c r="B935" s="292"/>
      <c r="C935" s="293"/>
      <c r="D935" s="292"/>
      <c r="E935" s="234"/>
      <c r="F935" s="234"/>
      <c r="G935" s="234"/>
      <c r="H935" s="234"/>
      <c r="I935" s="234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  <c r="Y935" s="234"/>
      <c r="Z935" s="234"/>
    </row>
    <row r="936" ht="14.25" customHeight="1">
      <c r="A936" s="292"/>
      <c r="B936" s="292"/>
      <c r="C936" s="293"/>
      <c r="D936" s="292"/>
      <c r="E936" s="234"/>
      <c r="F936" s="234"/>
      <c r="G936" s="234"/>
      <c r="H936" s="234"/>
      <c r="I936" s="234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  <c r="Y936" s="234"/>
      <c r="Z936" s="234"/>
    </row>
    <row r="937" ht="14.25" customHeight="1">
      <c r="A937" s="292"/>
      <c r="B937" s="292"/>
      <c r="C937" s="293"/>
      <c r="D937" s="292"/>
      <c r="E937" s="234"/>
      <c r="F937" s="234"/>
      <c r="G937" s="234"/>
      <c r="H937" s="234"/>
      <c r="I937" s="234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  <c r="Y937" s="234"/>
      <c r="Z937" s="234"/>
    </row>
    <row r="938" ht="14.25" customHeight="1">
      <c r="A938" s="292"/>
      <c r="B938" s="292"/>
      <c r="C938" s="293"/>
      <c r="D938" s="292"/>
      <c r="E938" s="234"/>
      <c r="F938" s="234"/>
      <c r="G938" s="234"/>
      <c r="H938" s="234"/>
      <c r="I938" s="234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  <c r="Y938" s="234"/>
      <c r="Z938" s="234"/>
    </row>
    <row r="939" ht="14.25" customHeight="1">
      <c r="A939" s="292"/>
      <c r="B939" s="292"/>
      <c r="C939" s="293"/>
      <c r="D939" s="292"/>
      <c r="E939" s="234"/>
      <c r="F939" s="234"/>
      <c r="G939" s="234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  <c r="Y939" s="234"/>
      <c r="Z939" s="234"/>
    </row>
    <row r="940" ht="14.25" customHeight="1">
      <c r="A940" s="292"/>
      <c r="B940" s="292"/>
      <c r="C940" s="293"/>
      <c r="D940" s="292"/>
      <c r="E940" s="234"/>
      <c r="F940" s="234"/>
      <c r="G940" s="234"/>
      <c r="H940" s="234"/>
      <c r="I940" s="234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  <c r="Y940" s="234"/>
      <c r="Z940" s="234"/>
    </row>
    <row r="941" ht="14.25" customHeight="1">
      <c r="A941" s="292"/>
      <c r="B941" s="292"/>
      <c r="C941" s="293"/>
      <c r="D941" s="292"/>
      <c r="E941" s="234"/>
      <c r="F941" s="234"/>
      <c r="G941" s="234"/>
      <c r="H941" s="234"/>
      <c r="I941" s="234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  <c r="Y941" s="234"/>
      <c r="Z941" s="234"/>
    </row>
    <row r="942" ht="14.25" customHeight="1">
      <c r="A942" s="292"/>
      <c r="B942" s="292"/>
      <c r="C942" s="293"/>
      <c r="D942" s="292"/>
      <c r="E942" s="234"/>
      <c r="F942" s="234"/>
      <c r="G942" s="234"/>
      <c r="H942" s="234"/>
      <c r="I942" s="234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  <c r="Y942" s="234"/>
      <c r="Z942" s="234"/>
    </row>
    <row r="943" ht="14.25" customHeight="1">
      <c r="A943" s="292"/>
      <c r="B943" s="292"/>
      <c r="C943" s="293"/>
      <c r="D943" s="292"/>
      <c r="E943" s="234"/>
      <c r="F943" s="234"/>
      <c r="G943" s="234"/>
      <c r="H943" s="234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234"/>
      <c r="T943" s="234"/>
      <c r="U943" s="234"/>
      <c r="V943" s="234"/>
      <c r="W943" s="234"/>
      <c r="X943" s="234"/>
      <c r="Y943" s="234"/>
      <c r="Z943" s="234"/>
    </row>
    <row r="944" ht="14.25" customHeight="1">
      <c r="A944" s="292"/>
      <c r="B944" s="292"/>
      <c r="C944" s="293"/>
      <c r="D944" s="292"/>
      <c r="E944" s="234"/>
      <c r="F944" s="234"/>
      <c r="G944" s="234"/>
      <c r="H944" s="234"/>
      <c r="I944" s="234"/>
      <c r="J944" s="234"/>
      <c r="K944" s="234"/>
      <c r="L944" s="234"/>
      <c r="M944" s="234"/>
      <c r="N944" s="234"/>
      <c r="O944" s="234"/>
      <c r="P944" s="234"/>
      <c r="Q944" s="234"/>
      <c r="R944" s="234"/>
      <c r="S944" s="234"/>
      <c r="T944" s="234"/>
      <c r="U944" s="234"/>
      <c r="V944" s="234"/>
      <c r="W944" s="234"/>
      <c r="X944" s="234"/>
      <c r="Y944" s="234"/>
      <c r="Z944" s="234"/>
    </row>
    <row r="945" ht="14.25" customHeight="1">
      <c r="A945" s="292"/>
      <c r="B945" s="292"/>
      <c r="C945" s="293"/>
      <c r="D945" s="292"/>
      <c r="E945" s="234"/>
      <c r="F945" s="234"/>
      <c r="G945" s="234"/>
      <c r="H945" s="234"/>
      <c r="I945" s="234"/>
      <c r="J945" s="234"/>
      <c r="K945" s="234"/>
      <c r="L945" s="234"/>
      <c r="M945" s="234"/>
      <c r="N945" s="234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  <c r="Y945" s="234"/>
      <c r="Z945" s="234"/>
    </row>
    <row r="946" ht="14.25" customHeight="1">
      <c r="A946" s="292"/>
      <c r="B946" s="292"/>
      <c r="C946" s="293"/>
      <c r="D946" s="292"/>
      <c r="E946" s="234"/>
      <c r="F946" s="234"/>
      <c r="G946" s="234"/>
      <c r="H946" s="234"/>
      <c r="I946" s="234"/>
      <c r="J946" s="234"/>
      <c r="K946" s="234"/>
      <c r="L946" s="234"/>
      <c r="M946" s="234"/>
      <c r="N946" s="234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  <c r="Y946" s="234"/>
      <c r="Z946" s="234"/>
    </row>
    <row r="947" ht="14.25" customHeight="1">
      <c r="A947" s="292"/>
      <c r="B947" s="292"/>
      <c r="C947" s="293"/>
      <c r="D947" s="292"/>
      <c r="E947" s="234"/>
      <c r="F947" s="234"/>
      <c r="G947" s="234"/>
      <c r="H947" s="234"/>
      <c r="I947" s="234"/>
      <c r="J947" s="234"/>
      <c r="K947" s="234"/>
      <c r="L947" s="234"/>
      <c r="M947" s="234"/>
      <c r="N947" s="234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  <c r="Y947" s="234"/>
      <c r="Z947" s="234"/>
    </row>
    <row r="948" ht="14.25" customHeight="1">
      <c r="A948" s="292"/>
      <c r="B948" s="292"/>
      <c r="C948" s="293"/>
      <c r="D948" s="292"/>
      <c r="E948" s="234"/>
      <c r="F948" s="234"/>
      <c r="G948" s="234"/>
      <c r="H948" s="234"/>
      <c r="I948" s="234"/>
      <c r="J948" s="234"/>
      <c r="K948" s="234"/>
      <c r="L948" s="234"/>
      <c r="M948" s="234"/>
      <c r="N948" s="234"/>
      <c r="O948" s="234"/>
      <c r="P948" s="234"/>
      <c r="Q948" s="234"/>
      <c r="R948" s="234"/>
      <c r="S948" s="234"/>
      <c r="T948" s="234"/>
      <c r="U948" s="234"/>
      <c r="V948" s="234"/>
      <c r="W948" s="234"/>
      <c r="X948" s="234"/>
      <c r="Y948" s="234"/>
      <c r="Z948" s="234"/>
    </row>
    <row r="949" ht="14.25" customHeight="1">
      <c r="A949" s="292"/>
      <c r="B949" s="292"/>
      <c r="C949" s="293"/>
      <c r="D949" s="292"/>
      <c r="E949" s="234"/>
      <c r="F949" s="234"/>
      <c r="G949" s="234"/>
      <c r="H949" s="234"/>
      <c r="I949" s="234"/>
      <c r="J949" s="234"/>
      <c r="K949" s="234"/>
      <c r="L949" s="234"/>
      <c r="M949" s="234"/>
      <c r="N949" s="234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  <c r="Y949" s="234"/>
      <c r="Z949" s="234"/>
    </row>
    <row r="950" ht="14.25" customHeight="1">
      <c r="A950" s="292"/>
      <c r="B950" s="292"/>
      <c r="C950" s="293"/>
      <c r="D950" s="292"/>
      <c r="E950" s="234"/>
      <c r="F950" s="234"/>
      <c r="G950" s="234"/>
      <c r="H950" s="234"/>
      <c r="I950" s="234"/>
      <c r="J950" s="234"/>
      <c r="K950" s="234"/>
      <c r="L950" s="234"/>
      <c r="M950" s="234"/>
      <c r="N950" s="234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  <c r="Y950" s="234"/>
      <c r="Z950" s="234"/>
    </row>
    <row r="951" ht="14.25" customHeight="1">
      <c r="A951" s="292"/>
      <c r="B951" s="292"/>
      <c r="C951" s="293"/>
      <c r="D951" s="292"/>
      <c r="E951" s="234"/>
      <c r="F951" s="234"/>
      <c r="G951" s="234"/>
      <c r="H951" s="234"/>
      <c r="I951" s="234"/>
      <c r="J951" s="234"/>
      <c r="K951" s="234"/>
      <c r="L951" s="234"/>
      <c r="M951" s="234"/>
      <c r="N951" s="234"/>
      <c r="O951" s="234"/>
      <c r="P951" s="234"/>
      <c r="Q951" s="234"/>
      <c r="R951" s="234"/>
      <c r="S951" s="234"/>
      <c r="T951" s="234"/>
      <c r="U951" s="234"/>
      <c r="V951" s="234"/>
      <c r="W951" s="234"/>
      <c r="X951" s="234"/>
      <c r="Y951" s="234"/>
      <c r="Z951" s="234"/>
    </row>
    <row r="952" ht="14.25" customHeight="1">
      <c r="A952" s="292"/>
      <c r="B952" s="292"/>
      <c r="C952" s="293"/>
      <c r="D952" s="292"/>
      <c r="E952" s="234"/>
      <c r="F952" s="234"/>
      <c r="G952" s="234"/>
      <c r="H952" s="234"/>
      <c r="I952" s="234"/>
      <c r="J952" s="234"/>
      <c r="K952" s="234"/>
      <c r="L952" s="234"/>
      <c r="M952" s="234"/>
      <c r="N952" s="234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  <c r="Y952" s="234"/>
      <c r="Z952" s="234"/>
    </row>
    <row r="953" ht="14.25" customHeight="1">
      <c r="A953" s="292"/>
      <c r="B953" s="292"/>
      <c r="C953" s="293"/>
      <c r="D953" s="292"/>
      <c r="E953" s="234"/>
      <c r="F953" s="234"/>
      <c r="G953" s="234"/>
      <c r="H953" s="234"/>
      <c r="I953" s="234"/>
      <c r="J953" s="234"/>
      <c r="K953" s="234"/>
      <c r="L953" s="234"/>
      <c r="M953" s="234"/>
      <c r="N953" s="234"/>
      <c r="O953" s="234"/>
      <c r="P953" s="234"/>
      <c r="Q953" s="234"/>
      <c r="R953" s="234"/>
      <c r="S953" s="234"/>
      <c r="T953" s="234"/>
      <c r="U953" s="234"/>
      <c r="V953" s="234"/>
      <c r="W953" s="234"/>
      <c r="X953" s="234"/>
      <c r="Y953" s="234"/>
      <c r="Z953" s="234"/>
    </row>
    <row r="954" ht="14.25" customHeight="1">
      <c r="A954" s="292"/>
      <c r="B954" s="292"/>
      <c r="C954" s="293"/>
      <c r="D954" s="292"/>
      <c r="E954" s="234"/>
      <c r="F954" s="234"/>
      <c r="G954" s="234"/>
      <c r="H954" s="234"/>
      <c r="I954" s="234"/>
      <c r="J954" s="234"/>
      <c r="K954" s="234"/>
      <c r="L954" s="234"/>
      <c r="M954" s="234"/>
      <c r="N954" s="234"/>
      <c r="O954" s="234"/>
      <c r="P954" s="234"/>
      <c r="Q954" s="234"/>
      <c r="R954" s="234"/>
      <c r="S954" s="234"/>
      <c r="T954" s="234"/>
      <c r="U954" s="234"/>
      <c r="V954" s="234"/>
      <c r="W954" s="234"/>
      <c r="X954" s="234"/>
      <c r="Y954" s="234"/>
      <c r="Z954" s="234"/>
    </row>
    <row r="955" ht="14.25" customHeight="1">
      <c r="A955" s="292"/>
      <c r="B955" s="292"/>
      <c r="C955" s="293"/>
      <c r="D955" s="292"/>
      <c r="E955" s="234"/>
      <c r="F955" s="234"/>
      <c r="G955" s="234"/>
      <c r="H955" s="234"/>
      <c r="I955" s="234"/>
      <c r="J955" s="234"/>
      <c r="K955" s="234"/>
      <c r="L955" s="234"/>
      <c r="M955" s="234"/>
      <c r="N955" s="234"/>
      <c r="O955" s="234"/>
      <c r="P955" s="234"/>
      <c r="Q955" s="234"/>
      <c r="R955" s="234"/>
      <c r="S955" s="234"/>
      <c r="T955" s="234"/>
      <c r="U955" s="234"/>
      <c r="V955" s="234"/>
      <c r="W955" s="234"/>
      <c r="X955" s="234"/>
      <c r="Y955" s="234"/>
      <c r="Z955" s="234"/>
    </row>
    <row r="956" ht="14.25" customHeight="1">
      <c r="A956" s="292"/>
      <c r="B956" s="292"/>
      <c r="C956" s="293"/>
      <c r="D956" s="292"/>
      <c r="E956" s="234"/>
      <c r="F956" s="234"/>
      <c r="G956" s="234"/>
      <c r="H956" s="234"/>
      <c r="I956" s="234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  <c r="Y956" s="234"/>
      <c r="Z956" s="234"/>
    </row>
    <row r="957" ht="14.25" customHeight="1">
      <c r="A957" s="292"/>
      <c r="B957" s="292"/>
      <c r="C957" s="293"/>
      <c r="D957" s="292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234"/>
      <c r="Z957" s="234"/>
    </row>
    <row r="958" ht="14.25" customHeight="1">
      <c r="A958" s="292"/>
      <c r="B958" s="292"/>
      <c r="C958" s="293"/>
      <c r="D958" s="292"/>
      <c r="E958" s="234"/>
      <c r="F958" s="234"/>
      <c r="G958" s="234"/>
      <c r="H958" s="234"/>
      <c r="I958" s="234"/>
      <c r="J958" s="234"/>
      <c r="K958" s="234"/>
      <c r="L958" s="234"/>
      <c r="M958" s="234"/>
      <c r="N958" s="234"/>
      <c r="O958" s="234"/>
      <c r="P958" s="234"/>
      <c r="Q958" s="234"/>
      <c r="R958" s="234"/>
      <c r="S958" s="234"/>
      <c r="T958" s="234"/>
      <c r="U958" s="234"/>
      <c r="V958" s="234"/>
      <c r="W958" s="234"/>
      <c r="X958" s="234"/>
      <c r="Y958" s="234"/>
      <c r="Z958" s="234"/>
    </row>
    <row r="959" ht="14.25" customHeight="1">
      <c r="A959" s="292"/>
      <c r="B959" s="292"/>
      <c r="C959" s="293"/>
      <c r="D959" s="292"/>
      <c r="E959" s="234"/>
      <c r="F959" s="234"/>
      <c r="G959" s="234"/>
      <c r="H959" s="234"/>
      <c r="I959" s="234"/>
      <c r="J959" s="234"/>
      <c r="K959" s="234"/>
      <c r="L959" s="234"/>
      <c r="M959" s="234"/>
      <c r="N959" s="234"/>
      <c r="O959" s="234"/>
      <c r="P959" s="234"/>
      <c r="Q959" s="234"/>
      <c r="R959" s="234"/>
      <c r="S959" s="234"/>
      <c r="T959" s="234"/>
      <c r="U959" s="234"/>
      <c r="V959" s="234"/>
      <c r="W959" s="234"/>
      <c r="X959" s="234"/>
      <c r="Y959" s="234"/>
      <c r="Z959" s="234"/>
    </row>
    <row r="960" ht="14.25" customHeight="1">
      <c r="A960" s="292"/>
      <c r="B960" s="292"/>
      <c r="C960" s="293"/>
      <c r="D960" s="292"/>
      <c r="E960" s="234"/>
      <c r="F960" s="234"/>
      <c r="G960" s="234"/>
      <c r="H960" s="234"/>
      <c r="I960" s="234"/>
      <c r="J960" s="234"/>
      <c r="K960" s="234"/>
      <c r="L960" s="234"/>
      <c r="M960" s="234"/>
      <c r="N960" s="234"/>
      <c r="O960" s="234"/>
      <c r="P960" s="234"/>
      <c r="Q960" s="234"/>
      <c r="R960" s="234"/>
      <c r="S960" s="234"/>
      <c r="T960" s="234"/>
      <c r="U960" s="234"/>
      <c r="V960" s="234"/>
      <c r="W960" s="234"/>
      <c r="X960" s="234"/>
      <c r="Y960" s="234"/>
      <c r="Z960" s="234"/>
    </row>
    <row r="961" ht="14.25" customHeight="1">
      <c r="A961" s="292"/>
      <c r="B961" s="292"/>
      <c r="C961" s="293"/>
      <c r="D961" s="292"/>
      <c r="E961" s="234"/>
      <c r="F961" s="234"/>
      <c r="G961" s="234"/>
      <c r="H961" s="234"/>
      <c r="I961" s="234"/>
      <c r="J961" s="234"/>
      <c r="K961" s="234"/>
      <c r="L961" s="234"/>
      <c r="M961" s="234"/>
      <c r="N961" s="234"/>
      <c r="O961" s="234"/>
      <c r="P961" s="234"/>
      <c r="Q961" s="234"/>
      <c r="R961" s="234"/>
      <c r="S961" s="234"/>
      <c r="T961" s="234"/>
      <c r="U961" s="234"/>
      <c r="V961" s="234"/>
      <c r="W961" s="234"/>
      <c r="X961" s="234"/>
      <c r="Y961" s="234"/>
      <c r="Z961" s="234"/>
    </row>
    <row r="962" ht="14.25" customHeight="1">
      <c r="A962" s="292"/>
      <c r="B962" s="292"/>
      <c r="C962" s="293"/>
      <c r="D962" s="292"/>
      <c r="E962" s="234"/>
      <c r="F962" s="234"/>
      <c r="G962" s="234"/>
      <c r="H962" s="234"/>
      <c r="I962" s="234"/>
      <c r="J962" s="234"/>
      <c r="K962" s="234"/>
      <c r="L962" s="234"/>
      <c r="M962" s="234"/>
      <c r="N962" s="234"/>
      <c r="O962" s="234"/>
      <c r="P962" s="234"/>
      <c r="Q962" s="234"/>
      <c r="R962" s="234"/>
      <c r="S962" s="234"/>
      <c r="T962" s="234"/>
      <c r="U962" s="234"/>
      <c r="V962" s="234"/>
      <c r="W962" s="234"/>
      <c r="X962" s="234"/>
      <c r="Y962" s="234"/>
      <c r="Z962" s="234"/>
    </row>
    <row r="963" ht="14.25" customHeight="1">
      <c r="A963" s="292"/>
      <c r="B963" s="292"/>
      <c r="C963" s="293"/>
      <c r="D963" s="292"/>
      <c r="E963" s="234"/>
      <c r="F963" s="234"/>
      <c r="G963" s="234"/>
      <c r="H963" s="234"/>
      <c r="I963" s="234"/>
      <c r="J963" s="234"/>
      <c r="K963" s="234"/>
      <c r="L963" s="234"/>
      <c r="M963" s="234"/>
      <c r="N963" s="234"/>
      <c r="O963" s="234"/>
      <c r="P963" s="234"/>
      <c r="Q963" s="234"/>
      <c r="R963" s="234"/>
      <c r="S963" s="234"/>
      <c r="T963" s="234"/>
      <c r="U963" s="234"/>
      <c r="V963" s="234"/>
      <c r="W963" s="234"/>
      <c r="X963" s="234"/>
      <c r="Y963" s="234"/>
      <c r="Z963" s="234"/>
    </row>
    <row r="964" ht="14.25" customHeight="1">
      <c r="A964" s="292"/>
      <c r="B964" s="292"/>
      <c r="C964" s="293"/>
      <c r="D964" s="292"/>
      <c r="E964" s="234"/>
      <c r="F964" s="234"/>
      <c r="G964" s="234"/>
      <c r="H964" s="234"/>
      <c r="I964" s="234"/>
      <c r="J964" s="234"/>
      <c r="K964" s="234"/>
      <c r="L964" s="234"/>
      <c r="M964" s="234"/>
      <c r="N964" s="234"/>
      <c r="O964" s="234"/>
      <c r="P964" s="234"/>
      <c r="Q964" s="234"/>
      <c r="R964" s="234"/>
      <c r="S964" s="234"/>
      <c r="T964" s="234"/>
      <c r="U964" s="234"/>
      <c r="V964" s="234"/>
      <c r="W964" s="234"/>
      <c r="X964" s="234"/>
      <c r="Y964" s="234"/>
      <c r="Z964" s="234"/>
    </row>
    <row r="965" ht="14.25" customHeight="1">
      <c r="A965" s="292"/>
      <c r="B965" s="292"/>
      <c r="C965" s="293"/>
      <c r="D965" s="292"/>
      <c r="E965" s="234"/>
      <c r="F965" s="234"/>
      <c r="G965" s="234"/>
      <c r="H965" s="234"/>
      <c r="I965" s="234"/>
      <c r="J965" s="234"/>
      <c r="K965" s="234"/>
      <c r="L965" s="234"/>
      <c r="M965" s="234"/>
      <c r="N965" s="234"/>
      <c r="O965" s="234"/>
      <c r="P965" s="234"/>
      <c r="Q965" s="234"/>
      <c r="R965" s="234"/>
      <c r="S965" s="234"/>
      <c r="T965" s="234"/>
      <c r="U965" s="234"/>
      <c r="V965" s="234"/>
      <c r="W965" s="234"/>
      <c r="X965" s="234"/>
      <c r="Y965" s="234"/>
      <c r="Z965" s="234"/>
    </row>
    <row r="966" ht="14.25" customHeight="1">
      <c r="A966" s="292"/>
      <c r="B966" s="292"/>
      <c r="C966" s="293"/>
      <c r="D966" s="292"/>
      <c r="E966" s="234"/>
      <c r="F966" s="234"/>
      <c r="G966" s="234"/>
      <c r="H966" s="234"/>
      <c r="I966" s="234"/>
      <c r="J966" s="234"/>
      <c r="K966" s="234"/>
      <c r="L966" s="234"/>
      <c r="M966" s="234"/>
      <c r="N966" s="234"/>
      <c r="O966" s="234"/>
      <c r="P966" s="234"/>
      <c r="Q966" s="234"/>
      <c r="R966" s="234"/>
      <c r="S966" s="234"/>
      <c r="T966" s="234"/>
      <c r="U966" s="234"/>
      <c r="V966" s="234"/>
      <c r="W966" s="234"/>
      <c r="X966" s="234"/>
      <c r="Y966" s="234"/>
      <c r="Z966" s="234"/>
    </row>
    <row r="967" ht="14.25" customHeight="1">
      <c r="A967" s="292"/>
      <c r="B967" s="292"/>
      <c r="C967" s="293"/>
      <c r="D967" s="292"/>
      <c r="E967" s="234"/>
      <c r="F967" s="234"/>
      <c r="G967" s="234"/>
      <c r="H967" s="234"/>
      <c r="I967" s="234"/>
      <c r="J967" s="234"/>
      <c r="K967" s="234"/>
      <c r="L967" s="234"/>
      <c r="M967" s="234"/>
      <c r="N967" s="234"/>
      <c r="O967" s="234"/>
      <c r="P967" s="234"/>
      <c r="Q967" s="234"/>
      <c r="R967" s="234"/>
      <c r="S967" s="234"/>
      <c r="T967" s="234"/>
      <c r="U967" s="234"/>
      <c r="V967" s="234"/>
      <c r="W967" s="234"/>
      <c r="X967" s="234"/>
      <c r="Y967" s="234"/>
      <c r="Z967" s="234"/>
    </row>
    <row r="968" ht="14.25" customHeight="1">
      <c r="A968" s="292"/>
      <c r="B968" s="292"/>
      <c r="C968" s="293"/>
      <c r="D968" s="292"/>
      <c r="E968" s="234"/>
      <c r="F968" s="234"/>
      <c r="G968" s="234"/>
      <c r="H968" s="234"/>
      <c r="I968" s="234"/>
      <c r="J968" s="234"/>
      <c r="K968" s="234"/>
      <c r="L968" s="234"/>
      <c r="M968" s="234"/>
      <c r="N968" s="234"/>
      <c r="O968" s="234"/>
      <c r="P968" s="234"/>
      <c r="Q968" s="234"/>
      <c r="R968" s="234"/>
      <c r="S968" s="234"/>
      <c r="T968" s="234"/>
      <c r="U968" s="234"/>
      <c r="V968" s="234"/>
      <c r="W968" s="234"/>
      <c r="X968" s="234"/>
      <c r="Y968" s="234"/>
      <c r="Z968" s="234"/>
    </row>
    <row r="969" ht="14.25" customHeight="1">
      <c r="A969" s="292"/>
      <c r="B969" s="292"/>
      <c r="C969" s="293"/>
      <c r="D969" s="292"/>
      <c r="E969" s="234"/>
      <c r="F969" s="234"/>
      <c r="G969" s="234"/>
      <c r="H969" s="234"/>
      <c r="I969" s="234"/>
      <c r="J969" s="234"/>
      <c r="K969" s="234"/>
      <c r="L969" s="234"/>
      <c r="M969" s="234"/>
      <c r="N969" s="234"/>
      <c r="O969" s="234"/>
      <c r="P969" s="234"/>
      <c r="Q969" s="234"/>
      <c r="R969" s="234"/>
      <c r="S969" s="234"/>
      <c r="T969" s="234"/>
      <c r="U969" s="234"/>
      <c r="V969" s="234"/>
      <c r="W969" s="234"/>
      <c r="X969" s="234"/>
      <c r="Y969" s="234"/>
      <c r="Z969" s="234"/>
    </row>
    <row r="970" ht="14.25" customHeight="1">
      <c r="A970" s="292"/>
      <c r="B970" s="292"/>
      <c r="C970" s="293"/>
      <c r="D970" s="292"/>
      <c r="E970" s="234"/>
      <c r="F970" s="234"/>
      <c r="G970" s="234"/>
      <c r="H970" s="234"/>
      <c r="I970" s="234"/>
      <c r="J970" s="234"/>
      <c r="K970" s="234"/>
      <c r="L970" s="234"/>
      <c r="M970" s="234"/>
      <c r="N970" s="234"/>
      <c r="O970" s="234"/>
      <c r="P970" s="234"/>
      <c r="Q970" s="234"/>
      <c r="R970" s="234"/>
      <c r="S970" s="234"/>
      <c r="T970" s="234"/>
      <c r="U970" s="234"/>
      <c r="V970" s="234"/>
      <c r="W970" s="234"/>
      <c r="X970" s="234"/>
      <c r="Y970" s="234"/>
      <c r="Z970" s="234"/>
    </row>
    <row r="971" ht="14.25" customHeight="1">
      <c r="A971" s="292"/>
      <c r="B971" s="292"/>
      <c r="C971" s="293"/>
      <c r="D971" s="292"/>
      <c r="E971" s="234"/>
      <c r="F971" s="234"/>
      <c r="G971" s="234"/>
      <c r="H971" s="234"/>
      <c r="I971" s="234"/>
      <c r="J971" s="234"/>
      <c r="K971" s="234"/>
      <c r="L971" s="234"/>
      <c r="M971" s="234"/>
      <c r="N971" s="234"/>
      <c r="O971" s="234"/>
      <c r="P971" s="234"/>
      <c r="Q971" s="234"/>
      <c r="R971" s="234"/>
      <c r="S971" s="234"/>
      <c r="T971" s="234"/>
      <c r="U971" s="234"/>
      <c r="V971" s="234"/>
      <c r="W971" s="234"/>
      <c r="X971" s="234"/>
      <c r="Y971" s="234"/>
      <c r="Z971" s="234"/>
    </row>
    <row r="972" ht="14.25" customHeight="1">
      <c r="A972" s="292"/>
      <c r="B972" s="292"/>
      <c r="C972" s="293"/>
      <c r="D972" s="292"/>
      <c r="E972" s="234"/>
      <c r="F972" s="234"/>
      <c r="G972" s="234"/>
      <c r="H972" s="234"/>
      <c r="I972" s="234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  <c r="Y972" s="234"/>
      <c r="Z972" s="234"/>
    </row>
    <row r="973" ht="14.25" customHeight="1">
      <c r="A973" s="292"/>
      <c r="B973" s="292"/>
      <c r="C973" s="293"/>
      <c r="D973" s="292"/>
      <c r="E973" s="234"/>
      <c r="F973" s="234"/>
      <c r="G973" s="234"/>
      <c r="H973" s="234"/>
      <c r="I973" s="234"/>
      <c r="J973" s="234"/>
      <c r="K973" s="234"/>
      <c r="L973" s="234"/>
      <c r="M973" s="234"/>
      <c r="N973" s="234"/>
      <c r="O973" s="234"/>
      <c r="P973" s="234"/>
      <c r="Q973" s="234"/>
      <c r="R973" s="234"/>
      <c r="S973" s="234"/>
      <c r="T973" s="234"/>
      <c r="U973" s="234"/>
      <c r="V973" s="234"/>
      <c r="W973" s="234"/>
      <c r="X973" s="234"/>
      <c r="Y973" s="234"/>
      <c r="Z973" s="234"/>
    </row>
    <row r="974" ht="14.25" customHeight="1">
      <c r="A974" s="292"/>
      <c r="B974" s="292"/>
      <c r="C974" s="293"/>
      <c r="D974" s="292"/>
      <c r="E974" s="234"/>
      <c r="F974" s="234"/>
      <c r="G974" s="234"/>
      <c r="H974" s="234"/>
      <c r="I974" s="234"/>
      <c r="J974" s="234"/>
      <c r="K974" s="234"/>
      <c r="L974" s="234"/>
      <c r="M974" s="234"/>
      <c r="N974" s="234"/>
      <c r="O974" s="234"/>
      <c r="P974" s="234"/>
      <c r="Q974" s="234"/>
      <c r="R974" s="234"/>
      <c r="S974" s="234"/>
      <c r="T974" s="234"/>
      <c r="U974" s="234"/>
      <c r="V974" s="234"/>
      <c r="W974" s="234"/>
      <c r="X974" s="234"/>
      <c r="Y974" s="234"/>
      <c r="Z974" s="234"/>
    </row>
    <row r="975" ht="14.25" customHeight="1">
      <c r="A975" s="292"/>
      <c r="B975" s="292"/>
      <c r="C975" s="293"/>
      <c r="D975" s="292"/>
      <c r="E975" s="234"/>
      <c r="F975" s="234"/>
      <c r="G975" s="234"/>
      <c r="H975" s="234"/>
      <c r="I975" s="234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4"/>
      <c r="U975" s="234"/>
      <c r="V975" s="234"/>
      <c r="W975" s="234"/>
      <c r="X975" s="234"/>
      <c r="Y975" s="234"/>
      <c r="Z975" s="234"/>
    </row>
    <row r="976" ht="14.25" customHeight="1">
      <c r="A976" s="292"/>
      <c r="B976" s="292"/>
      <c r="C976" s="293"/>
      <c r="D976" s="292"/>
      <c r="E976" s="234"/>
      <c r="F976" s="234"/>
      <c r="G976" s="234"/>
      <c r="H976" s="234"/>
      <c r="I976" s="234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  <c r="U976" s="234"/>
      <c r="V976" s="234"/>
      <c r="W976" s="234"/>
      <c r="X976" s="234"/>
      <c r="Y976" s="234"/>
      <c r="Z976" s="234"/>
    </row>
    <row r="977" ht="14.25" customHeight="1">
      <c r="A977" s="292"/>
      <c r="B977" s="292"/>
      <c r="C977" s="293"/>
      <c r="D977" s="292"/>
      <c r="E977" s="234"/>
      <c r="F977" s="234"/>
      <c r="G977" s="234"/>
      <c r="H977" s="234"/>
      <c r="I977" s="234"/>
      <c r="J977" s="234"/>
      <c r="K977" s="234"/>
      <c r="L977" s="234"/>
      <c r="M977" s="234"/>
      <c r="N977" s="234"/>
      <c r="O977" s="234"/>
      <c r="P977" s="234"/>
      <c r="Q977" s="234"/>
      <c r="R977" s="234"/>
      <c r="S977" s="234"/>
      <c r="T977" s="234"/>
      <c r="U977" s="234"/>
      <c r="V977" s="234"/>
      <c r="W977" s="234"/>
      <c r="X977" s="234"/>
      <c r="Y977" s="234"/>
      <c r="Z977" s="234"/>
    </row>
    <row r="978" ht="14.25" customHeight="1">
      <c r="A978" s="292"/>
      <c r="B978" s="292"/>
      <c r="C978" s="293"/>
      <c r="D978" s="292"/>
      <c r="E978" s="234"/>
      <c r="F978" s="234"/>
      <c r="G978" s="234"/>
      <c r="H978" s="234"/>
      <c r="I978" s="234"/>
      <c r="J978" s="234"/>
      <c r="K978" s="234"/>
      <c r="L978" s="234"/>
      <c r="M978" s="234"/>
      <c r="N978" s="234"/>
      <c r="O978" s="234"/>
      <c r="P978" s="234"/>
      <c r="Q978" s="234"/>
      <c r="R978" s="234"/>
      <c r="S978" s="234"/>
      <c r="T978" s="234"/>
      <c r="U978" s="234"/>
      <c r="V978" s="234"/>
      <c r="W978" s="234"/>
      <c r="X978" s="234"/>
      <c r="Y978" s="234"/>
      <c r="Z978" s="234"/>
    </row>
    <row r="979" ht="14.25" customHeight="1">
      <c r="A979" s="292"/>
      <c r="B979" s="292"/>
      <c r="C979" s="293"/>
      <c r="D979" s="292"/>
      <c r="E979" s="234"/>
      <c r="F979" s="234"/>
      <c r="G979" s="234"/>
      <c r="H979" s="234"/>
      <c r="I979" s="234"/>
      <c r="J979" s="234"/>
      <c r="K979" s="234"/>
      <c r="L979" s="234"/>
      <c r="M979" s="234"/>
      <c r="N979" s="234"/>
      <c r="O979" s="234"/>
      <c r="P979" s="234"/>
      <c r="Q979" s="234"/>
      <c r="R979" s="234"/>
      <c r="S979" s="234"/>
      <c r="T979" s="234"/>
      <c r="U979" s="234"/>
      <c r="V979" s="234"/>
      <c r="W979" s="234"/>
      <c r="X979" s="234"/>
      <c r="Y979" s="234"/>
      <c r="Z979" s="234"/>
    </row>
    <row r="980" ht="14.25" customHeight="1">
      <c r="A980" s="292"/>
      <c r="B980" s="292"/>
      <c r="C980" s="293"/>
      <c r="D980" s="292"/>
      <c r="E980" s="234"/>
      <c r="F980" s="234"/>
      <c r="G980" s="234"/>
      <c r="H980" s="234"/>
      <c r="I980" s="234"/>
      <c r="J980" s="234"/>
      <c r="K980" s="234"/>
      <c r="L980" s="234"/>
      <c r="M980" s="234"/>
      <c r="N980" s="234"/>
      <c r="O980" s="234"/>
      <c r="P980" s="234"/>
      <c r="Q980" s="234"/>
      <c r="R980" s="234"/>
      <c r="S980" s="234"/>
      <c r="T980" s="234"/>
      <c r="U980" s="234"/>
      <c r="V980" s="234"/>
      <c r="W980" s="234"/>
      <c r="X980" s="234"/>
      <c r="Y980" s="234"/>
      <c r="Z980" s="234"/>
    </row>
    <row r="981" ht="14.25" customHeight="1">
      <c r="A981" s="292"/>
      <c r="B981" s="292"/>
      <c r="C981" s="293"/>
      <c r="D981" s="292"/>
      <c r="E981" s="234"/>
      <c r="F981" s="234"/>
      <c r="G981" s="234"/>
      <c r="H981" s="234"/>
      <c r="I981" s="234"/>
      <c r="J981" s="234"/>
      <c r="K981" s="234"/>
      <c r="L981" s="234"/>
      <c r="M981" s="234"/>
      <c r="N981" s="234"/>
      <c r="O981" s="234"/>
      <c r="P981" s="234"/>
      <c r="Q981" s="234"/>
      <c r="R981" s="234"/>
      <c r="S981" s="234"/>
      <c r="T981" s="234"/>
      <c r="U981" s="234"/>
      <c r="V981" s="234"/>
      <c r="W981" s="234"/>
      <c r="X981" s="234"/>
      <c r="Y981" s="234"/>
      <c r="Z981" s="234"/>
    </row>
    <row r="982" ht="14.25" customHeight="1">
      <c r="A982" s="292"/>
      <c r="B982" s="292"/>
      <c r="C982" s="293"/>
      <c r="D982" s="292"/>
      <c r="E982" s="234"/>
      <c r="F982" s="234"/>
      <c r="G982" s="234"/>
      <c r="H982" s="234"/>
      <c r="I982" s="234"/>
      <c r="J982" s="234"/>
      <c r="K982" s="234"/>
      <c r="L982" s="234"/>
      <c r="M982" s="234"/>
      <c r="N982" s="234"/>
      <c r="O982" s="234"/>
      <c r="P982" s="234"/>
      <c r="Q982" s="234"/>
      <c r="R982" s="234"/>
      <c r="S982" s="234"/>
      <c r="T982" s="234"/>
      <c r="U982" s="234"/>
      <c r="V982" s="234"/>
      <c r="W982" s="234"/>
      <c r="X982" s="234"/>
      <c r="Y982" s="234"/>
      <c r="Z982" s="234"/>
    </row>
    <row r="983" ht="14.25" customHeight="1">
      <c r="A983" s="292"/>
      <c r="B983" s="292"/>
      <c r="C983" s="293"/>
      <c r="D983" s="292"/>
      <c r="E983" s="234"/>
      <c r="F983" s="234"/>
      <c r="G983" s="234"/>
      <c r="H983" s="234"/>
      <c r="I983" s="234"/>
      <c r="J983" s="234"/>
      <c r="K983" s="234"/>
      <c r="L983" s="234"/>
      <c r="M983" s="234"/>
      <c r="N983" s="234"/>
      <c r="O983" s="234"/>
      <c r="P983" s="234"/>
      <c r="Q983" s="234"/>
      <c r="R983" s="234"/>
      <c r="S983" s="234"/>
      <c r="T983" s="234"/>
      <c r="U983" s="234"/>
      <c r="V983" s="234"/>
      <c r="W983" s="234"/>
      <c r="X983" s="234"/>
      <c r="Y983" s="234"/>
      <c r="Z983" s="234"/>
    </row>
    <row r="984" ht="14.25" customHeight="1">
      <c r="A984" s="292"/>
      <c r="B984" s="292"/>
      <c r="C984" s="293"/>
      <c r="D984" s="292"/>
      <c r="E984" s="234"/>
      <c r="F984" s="234"/>
      <c r="G984" s="234"/>
      <c r="H984" s="234"/>
      <c r="I984" s="234"/>
      <c r="J984" s="234"/>
      <c r="K984" s="234"/>
      <c r="L984" s="234"/>
      <c r="M984" s="234"/>
      <c r="N984" s="234"/>
      <c r="O984" s="234"/>
      <c r="P984" s="234"/>
      <c r="Q984" s="234"/>
      <c r="R984" s="234"/>
      <c r="S984" s="234"/>
      <c r="T984" s="234"/>
      <c r="U984" s="234"/>
      <c r="V984" s="234"/>
      <c r="W984" s="234"/>
      <c r="X984" s="234"/>
      <c r="Y984" s="234"/>
      <c r="Z984" s="234"/>
    </row>
    <row r="985" ht="14.25" customHeight="1">
      <c r="A985" s="292"/>
      <c r="B985" s="292"/>
      <c r="C985" s="293"/>
      <c r="D985" s="292"/>
      <c r="E985" s="234"/>
      <c r="F985" s="234"/>
      <c r="G985" s="234"/>
      <c r="H985" s="234"/>
      <c r="I985" s="234"/>
      <c r="J985" s="234"/>
      <c r="K985" s="234"/>
      <c r="L985" s="234"/>
      <c r="M985" s="234"/>
      <c r="N985" s="234"/>
      <c r="O985" s="234"/>
      <c r="P985" s="234"/>
      <c r="Q985" s="234"/>
      <c r="R985" s="234"/>
      <c r="S985" s="234"/>
      <c r="T985" s="234"/>
      <c r="U985" s="234"/>
      <c r="V985" s="234"/>
      <c r="W985" s="234"/>
      <c r="X985" s="234"/>
      <c r="Y985" s="234"/>
      <c r="Z985" s="234"/>
    </row>
    <row r="986" ht="14.25" customHeight="1">
      <c r="A986" s="292"/>
      <c r="B986" s="292"/>
      <c r="C986" s="293"/>
      <c r="D986" s="292"/>
      <c r="E986" s="234"/>
      <c r="F986" s="234"/>
      <c r="G986" s="234"/>
      <c r="H986" s="234"/>
      <c r="I986" s="234"/>
      <c r="J986" s="234"/>
      <c r="K986" s="234"/>
      <c r="L986" s="234"/>
      <c r="M986" s="234"/>
      <c r="N986" s="234"/>
      <c r="O986" s="234"/>
      <c r="P986" s="234"/>
      <c r="Q986" s="234"/>
      <c r="R986" s="234"/>
      <c r="S986" s="234"/>
      <c r="T986" s="234"/>
      <c r="U986" s="234"/>
      <c r="V986" s="234"/>
      <c r="W986" s="234"/>
      <c r="X986" s="234"/>
      <c r="Y986" s="234"/>
      <c r="Z986" s="234"/>
    </row>
    <row r="987" ht="14.25" customHeight="1">
      <c r="A987" s="292"/>
      <c r="B987" s="292"/>
      <c r="C987" s="293"/>
      <c r="D987" s="292"/>
      <c r="E987" s="234"/>
      <c r="F987" s="234"/>
      <c r="G987" s="234"/>
      <c r="H987" s="234"/>
      <c r="I987" s="234"/>
      <c r="J987" s="234"/>
      <c r="K987" s="234"/>
      <c r="L987" s="234"/>
      <c r="M987" s="234"/>
      <c r="N987" s="234"/>
      <c r="O987" s="234"/>
      <c r="P987" s="234"/>
      <c r="Q987" s="234"/>
      <c r="R987" s="234"/>
      <c r="S987" s="234"/>
      <c r="T987" s="234"/>
      <c r="U987" s="234"/>
      <c r="V987" s="234"/>
      <c r="W987" s="234"/>
      <c r="X987" s="234"/>
      <c r="Y987" s="234"/>
      <c r="Z987" s="234"/>
    </row>
    <row r="988" ht="14.25" customHeight="1">
      <c r="A988" s="292"/>
      <c r="B988" s="292"/>
      <c r="C988" s="293"/>
      <c r="D988" s="292"/>
      <c r="E988" s="234"/>
      <c r="F988" s="234"/>
      <c r="G988" s="234"/>
      <c r="H988" s="234"/>
      <c r="I988" s="234"/>
      <c r="J988" s="234"/>
      <c r="K988" s="234"/>
      <c r="L988" s="234"/>
      <c r="M988" s="234"/>
      <c r="N988" s="234"/>
      <c r="O988" s="234"/>
      <c r="P988" s="234"/>
      <c r="Q988" s="234"/>
      <c r="R988" s="234"/>
      <c r="S988" s="234"/>
      <c r="T988" s="234"/>
      <c r="U988" s="234"/>
      <c r="V988" s="234"/>
      <c r="W988" s="234"/>
      <c r="X988" s="234"/>
      <c r="Y988" s="234"/>
      <c r="Z988" s="234"/>
    </row>
    <row r="989" ht="14.25" customHeight="1">
      <c r="A989" s="292"/>
      <c r="B989" s="292"/>
      <c r="C989" s="293"/>
      <c r="D989" s="292"/>
      <c r="E989" s="234"/>
      <c r="F989" s="234"/>
      <c r="G989" s="234"/>
      <c r="H989" s="234"/>
      <c r="I989" s="234"/>
      <c r="J989" s="234"/>
      <c r="K989" s="234"/>
      <c r="L989" s="234"/>
      <c r="M989" s="234"/>
      <c r="N989" s="234"/>
      <c r="O989" s="234"/>
      <c r="P989" s="234"/>
      <c r="Q989" s="234"/>
      <c r="R989" s="234"/>
      <c r="S989" s="234"/>
      <c r="T989" s="234"/>
      <c r="U989" s="234"/>
      <c r="V989" s="234"/>
      <c r="W989" s="234"/>
      <c r="X989" s="234"/>
      <c r="Y989" s="234"/>
      <c r="Z989" s="234"/>
    </row>
    <row r="990" ht="14.25" customHeight="1">
      <c r="A990" s="292"/>
      <c r="B990" s="292"/>
      <c r="C990" s="293"/>
      <c r="D990" s="292"/>
      <c r="E990" s="234"/>
      <c r="F990" s="234"/>
      <c r="G990" s="234"/>
      <c r="H990" s="234"/>
      <c r="I990" s="234"/>
      <c r="J990" s="234"/>
      <c r="K990" s="234"/>
      <c r="L990" s="234"/>
      <c r="M990" s="234"/>
      <c r="N990" s="234"/>
      <c r="O990" s="234"/>
      <c r="P990" s="234"/>
      <c r="Q990" s="234"/>
      <c r="R990" s="234"/>
      <c r="S990" s="234"/>
      <c r="T990" s="234"/>
      <c r="U990" s="234"/>
      <c r="V990" s="234"/>
      <c r="W990" s="234"/>
      <c r="X990" s="234"/>
      <c r="Y990" s="234"/>
      <c r="Z990" s="234"/>
    </row>
    <row r="991" ht="14.25" customHeight="1">
      <c r="A991" s="292"/>
      <c r="B991" s="292"/>
      <c r="C991" s="293"/>
      <c r="D991" s="292"/>
      <c r="E991" s="234"/>
      <c r="F991" s="234"/>
      <c r="G991" s="234"/>
      <c r="H991" s="234"/>
      <c r="I991" s="234"/>
      <c r="J991" s="234"/>
      <c r="K991" s="234"/>
      <c r="L991" s="234"/>
      <c r="M991" s="234"/>
      <c r="N991" s="234"/>
      <c r="O991" s="234"/>
      <c r="P991" s="234"/>
      <c r="Q991" s="234"/>
      <c r="R991" s="234"/>
      <c r="S991" s="234"/>
      <c r="T991" s="234"/>
      <c r="U991" s="234"/>
      <c r="V991" s="234"/>
      <c r="W991" s="234"/>
      <c r="X991" s="234"/>
      <c r="Y991" s="234"/>
      <c r="Z991" s="234"/>
    </row>
    <row r="992" ht="14.25" customHeight="1">
      <c r="A992" s="292"/>
      <c r="B992" s="292"/>
      <c r="C992" s="293"/>
      <c r="D992" s="292"/>
      <c r="E992" s="234"/>
      <c r="F992" s="234"/>
      <c r="G992" s="234"/>
      <c r="H992" s="234"/>
      <c r="I992" s="234"/>
      <c r="J992" s="234"/>
      <c r="K992" s="234"/>
      <c r="L992" s="234"/>
      <c r="M992" s="234"/>
      <c r="N992" s="234"/>
      <c r="O992" s="234"/>
      <c r="P992" s="234"/>
      <c r="Q992" s="234"/>
      <c r="R992" s="234"/>
      <c r="S992" s="234"/>
      <c r="T992" s="234"/>
      <c r="U992" s="234"/>
      <c r="V992" s="234"/>
      <c r="W992" s="234"/>
      <c r="X992" s="234"/>
      <c r="Y992" s="234"/>
      <c r="Z992" s="234"/>
    </row>
    <row r="993" ht="14.25" customHeight="1">
      <c r="A993" s="292"/>
      <c r="B993" s="292"/>
      <c r="C993" s="293"/>
      <c r="D993" s="292"/>
      <c r="E993" s="234"/>
      <c r="F993" s="234"/>
      <c r="G993" s="234"/>
      <c r="H993" s="234"/>
      <c r="I993" s="234"/>
      <c r="J993" s="234"/>
      <c r="K993" s="234"/>
      <c r="L993" s="234"/>
      <c r="M993" s="234"/>
      <c r="N993" s="234"/>
      <c r="O993" s="234"/>
      <c r="P993" s="234"/>
      <c r="Q993" s="234"/>
      <c r="R993" s="234"/>
      <c r="S993" s="234"/>
      <c r="T993" s="234"/>
      <c r="U993" s="234"/>
      <c r="V993" s="234"/>
      <c r="W993" s="234"/>
      <c r="X993" s="234"/>
      <c r="Y993" s="234"/>
      <c r="Z993" s="234"/>
    </row>
    <row r="994" ht="14.25" customHeight="1">
      <c r="A994" s="292"/>
      <c r="B994" s="292"/>
      <c r="C994" s="293"/>
      <c r="D994" s="292"/>
      <c r="E994" s="234"/>
      <c r="F994" s="234"/>
      <c r="G994" s="234"/>
      <c r="H994" s="234"/>
      <c r="I994" s="234"/>
      <c r="J994" s="234"/>
      <c r="K994" s="234"/>
      <c r="L994" s="234"/>
      <c r="M994" s="234"/>
      <c r="N994" s="234"/>
      <c r="O994" s="234"/>
      <c r="P994" s="234"/>
      <c r="Q994" s="234"/>
      <c r="R994" s="234"/>
      <c r="S994" s="234"/>
      <c r="T994" s="234"/>
      <c r="U994" s="234"/>
      <c r="V994" s="234"/>
      <c r="W994" s="234"/>
      <c r="X994" s="234"/>
      <c r="Y994" s="234"/>
      <c r="Z994" s="234"/>
    </row>
    <row r="995" ht="14.25" customHeight="1">
      <c r="A995" s="292"/>
      <c r="B995" s="292"/>
      <c r="C995" s="293"/>
      <c r="D995" s="292"/>
      <c r="E995" s="234"/>
      <c r="F995" s="234"/>
      <c r="G995" s="234"/>
      <c r="H995" s="234"/>
      <c r="I995" s="234"/>
      <c r="J995" s="234"/>
      <c r="K995" s="234"/>
      <c r="L995" s="234"/>
      <c r="M995" s="234"/>
      <c r="N995" s="234"/>
      <c r="O995" s="234"/>
      <c r="P995" s="234"/>
      <c r="Q995" s="234"/>
      <c r="R995" s="234"/>
      <c r="S995" s="234"/>
      <c r="T995" s="234"/>
      <c r="U995" s="234"/>
      <c r="V995" s="234"/>
      <c r="W995" s="234"/>
      <c r="X995" s="234"/>
      <c r="Y995" s="234"/>
      <c r="Z995" s="234"/>
    </row>
    <row r="996" ht="14.25" customHeight="1">
      <c r="A996" s="292"/>
      <c r="B996" s="292"/>
      <c r="C996" s="293"/>
      <c r="D996" s="292"/>
      <c r="E996" s="234"/>
      <c r="F996" s="234"/>
      <c r="G996" s="234"/>
      <c r="H996" s="234"/>
      <c r="I996" s="234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  <c r="V996" s="234"/>
      <c r="W996" s="234"/>
      <c r="X996" s="234"/>
      <c r="Y996" s="234"/>
      <c r="Z996" s="234"/>
    </row>
    <row r="997" ht="14.25" customHeight="1">
      <c r="A997" s="292"/>
      <c r="B997" s="292"/>
      <c r="C997" s="293"/>
      <c r="D997" s="292"/>
      <c r="E997" s="234"/>
      <c r="F997" s="234"/>
      <c r="G997" s="234"/>
      <c r="H997" s="234"/>
      <c r="I997" s="234"/>
      <c r="J997" s="234"/>
      <c r="K997" s="234"/>
      <c r="L997" s="234"/>
      <c r="M997" s="234"/>
      <c r="N997" s="234"/>
      <c r="O997" s="234"/>
      <c r="P997" s="234"/>
      <c r="Q997" s="234"/>
      <c r="R997" s="234"/>
      <c r="S997" s="234"/>
      <c r="T997" s="234"/>
      <c r="U997" s="234"/>
      <c r="V997" s="234"/>
      <c r="W997" s="234"/>
      <c r="X997" s="234"/>
      <c r="Y997" s="234"/>
      <c r="Z997" s="234"/>
    </row>
    <row r="998" ht="14.25" customHeight="1">
      <c r="A998" s="292"/>
      <c r="B998" s="292"/>
      <c r="C998" s="293"/>
      <c r="D998" s="292"/>
      <c r="E998" s="234"/>
      <c r="F998" s="234"/>
      <c r="G998" s="234"/>
      <c r="H998" s="234"/>
      <c r="I998" s="234"/>
      <c r="J998" s="234"/>
      <c r="K998" s="234"/>
      <c r="L998" s="234"/>
      <c r="M998" s="234"/>
      <c r="N998" s="234"/>
      <c r="O998" s="234"/>
      <c r="P998" s="234"/>
      <c r="Q998" s="234"/>
      <c r="R998" s="234"/>
      <c r="S998" s="234"/>
      <c r="T998" s="234"/>
      <c r="U998" s="234"/>
      <c r="V998" s="234"/>
      <c r="W998" s="234"/>
      <c r="X998" s="234"/>
      <c r="Y998" s="234"/>
      <c r="Z998" s="234"/>
    </row>
    <row r="999" ht="14.25" customHeight="1">
      <c r="A999" s="292"/>
      <c r="B999" s="292"/>
      <c r="C999" s="293"/>
      <c r="D999" s="292"/>
      <c r="E999" s="234"/>
      <c r="F999" s="234"/>
      <c r="G999" s="234"/>
      <c r="H999" s="234"/>
      <c r="I999" s="234"/>
      <c r="J999" s="234"/>
      <c r="K999" s="234"/>
      <c r="L999" s="234"/>
      <c r="M999" s="234"/>
      <c r="N999" s="234"/>
      <c r="O999" s="234"/>
      <c r="P999" s="234"/>
      <c r="Q999" s="234"/>
      <c r="R999" s="234"/>
      <c r="S999" s="234"/>
      <c r="T999" s="234"/>
      <c r="U999" s="234"/>
      <c r="V999" s="234"/>
      <c r="W999" s="234"/>
      <c r="X999" s="234"/>
      <c r="Y999" s="234"/>
      <c r="Z999" s="234"/>
    </row>
    <row r="1000" ht="14.25" customHeight="1">
      <c r="A1000" s="292"/>
      <c r="B1000" s="292"/>
      <c r="C1000" s="293"/>
      <c r="D1000" s="292"/>
      <c r="E1000" s="234"/>
      <c r="F1000" s="234"/>
      <c r="G1000" s="234"/>
      <c r="H1000" s="234"/>
      <c r="I1000" s="234"/>
      <c r="J1000" s="234"/>
      <c r="K1000" s="234"/>
      <c r="L1000" s="234"/>
      <c r="M1000" s="234"/>
      <c r="N1000" s="234"/>
      <c r="O1000" s="234"/>
      <c r="P1000" s="234"/>
      <c r="Q1000" s="234"/>
      <c r="R1000" s="234"/>
      <c r="S1000" s="234"/>
      <c r="T1000" s="234"/>
      <c r="U1000" s="234"/>
      <c r="V1000" s="234"/>
      <c r="W1000" s="234"/>
      <c r="X1000" s="234"/>
      <c r="Y1000" s="234"/>
      <c r="Z1000" s="234"/>
    </row>
  </sheetData>
  <autoFilter ref="$A$3:$D$3"/>
  <mergeCells count="3">
    <mergeCell ref="A1:A2"/>
    <mergeCell ref="B1:C2"/>
    <mergeCell ref="D1:D2"/>
  </mergeCells>
  <printOptions horizontalCentered="1"/>
  <pageMargins bottom="0.0" footer="0.0" header="0.0" left="0.11811023622047245" right="0.1968503937007874" top="0.0"/>
  <pageSetup paperSize="8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99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745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 t="s">
        <v>100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>
        <v>31.0</v>
      </c>
      <c r="AI9" s="27"/>
      <c r="AJ9" s="28">
        <f>SUM($D$11:$AH$11)</f>
        <v>354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v>17.0</v>
      </c>
      <c r="E10" s="34">
        <v>19.0</v>
      </c>
      <c r="F10" s="34">
        <f t="shared" ref="F10:H10" si="1">SUM(F11:F12)</f>
        <v>0</v>
      </c>
      <c r="G10" s="34">
        <f t="shared" si="1"/>
        <v>0</v>
      </c>
      <c r="H10" s="34">
        <f t="shared" si="1"/>
        <v>0</v>
      </c>
      <c r="I10" s="34">
        <v>56.0</v>
      </c>
      <c r="J10" s="34">
        <f>SUM(J11:J12)</f>
        <v>0</v>
      </c>
      <c r="K10" s="34">
        <v>63.0</v>
      </c>
      <c r="L10" s="34">
        <v>41.0</v>
      </c>
      <c r="M10" s="34">
        <f t="shared" ref="M10:N10" si="2">SUM(M11:M12)</f>
        <v>0</v>
      </c>
      <c r="N10" s="34">
        <f t="shared" si="2"/>
        <v>0</v>
      </c>
      <c r="O10" s="34">
        <v>20.0</v>
      </c>
      <c r="P10" s="34">
        <v>19.0</v>
      </c>
      <c r="Q10" s="34">
        <v>38.0</v>
      </c>
      <c r="R10" s="34">
        <v>38.0</v>
      </c>
      <c r="S10" s="34">
        <v>19.0</v>
      </c>
      <c r="T10" s="34">
        <f t="shared" ref="T10:U10" si="3">SUM(T11:T12)</f>
        <v>0</v>
      </c>
      <c r="U10" s="34">
        <f t="shared" si="3"/>
        <v>0</v>
      </c>
      <c r="V10" s="34">
        <v>41.0</v>
      </c>
      <c r="W10" s="34">
        <v>41.0</v>
      </c>
      <c r="X10" s="34">
        <v>57.0</v>
      </c>
      <c r="Y10" s="34">
        <v>43.0</v>
      </c>
      <c r="Z10" s="34">
        <v>42.0</v>
      </c>
      <c r="AA10" s="34">
        <f t="shared" ref="AA10:AB10" si="4">SUM(AA11:AA12)</f>
        <v>0</v>
      </c>
      <c r="AB10" s="34">
        <f t="shared" si="4"/>
        <v>0</v>
      </c>
      <c r="AC10" s="34">
        <v>26.0</v>
      </c>
      <c r="AD10" s="34">
        <v>39.0</v>
      </c>
      <c r="AE10" s="34">
        <v>61.0</v>
      </c>
      <c r="AF10" s="34">
        <v>42.0</v>
      </c>
      <c r="AG10" s="34">
        <v>23.0</v>
      </c>
      <c r="AH10" s="34">
        <f>SUM(AH11:AH12)</f>
        <v>0</v>
      </c>
      <c r="AI10" s="35"/>
      <c r="AJ10" s="28">
        <f>SUM($D$12:$AH$12)</f>
        <v>391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>
        <v>8.0</v>
      </c>
      <c r="E11" s="38">
        <v>7.0</v>
      </c>
      <c r="F11" s="38"/>
      <c r="G11" s="38"/>
      <c r="H11" s="38"/>
      <c r="I11" s="38">
        <v>24.0</v>
      </c>
      <c r="J11" s="38"/>
      <c r="K11" s="38">
        <v>29.0</v>
      </c>
      <c r="L11" s="38">
        <v>21.0</v>
      </c>
      <c r="M11" s="38"/>
      <c r="N11" s="38"/>
      <c r="O11" s="38">
        <v>7.0</v>
      </c>
      <c r="P11" s="38">
        <v>10.0</v>
      </c>
      <c r="Q11" s="38">
        <v>18.0</v>
      </c>
      <c r="R11" s="38">
        <v>19.0</v>
      </c>
      <c r="S11" s="38">
        <v>7.0</v>
      </c>
      <c r="T11" s="38"/>
      <c r="U11" s="38"/>
      <c r="V11" s="38">
        <v>19.0</v>
      </c>
      <c r="W11" s="38">
        <v>21.0</v>
      </c>
      <c r="X11" s="38">
        <v>28.0</v>
      </c>
      <c r="Y11" s="38">
        <v>25.0</v>
      </c>
      <c r="Z11" s="38">
        <v>19.0</v>
      </c>
      <c r="AA11" s="38"/>
      <c r="AB11" s="38"/>
      <c r="AC11" s="38">
        <v>8.0</v>
      </c>
      <c r="AD11" s="38">
        <v>20.0</v>
      </c>
      <c r="AE11" s="38">
        <v>31.0</v>
      </c>
      <c r="AF11" s="38">
        <v>19.0</v>
      </c>
      <c r="AG11" s="38">
        <v>14.0</v>
      </c>
      <c r="AH11" s="38"/>
      <c r="AI11" s="35"/>
      <c r="AJ11" s="28">
        <f>SUM($D$13:$AH$13)</f>
        <v>38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>
        <v>9.0</v>
      </c>
      <c r="E12" s="38">
        <v>12.0</v>
      </c>
      <c r="F12" s="38"/>
      <c r="G12" s="38"/>
      <c r="H12" s="38"/>
      <c r="I12" s="38">
        <v>32.0</v>
      </c>
      <c r="J12" s="38"/>
      <c r="K12" s="38">
        <v>34.0</v>
      </c>
      <c r="L12" s="38">
        <v>20.0</v>
      </c>
      <c r="M12" s="38"/>
      <c r="N12" s="38"/>
      <c r="O12" s="38">
        <v>13.0</v>
      </c>
      <c r="P12" s="38">
        <v>9.0</v>
      </c>
      <c r="Q12" s="38">
        <v>20.0</v>
      </c>
      <c r="R12" s="38">
        <v>19.0</v>
      </c>
      <c r="S12" s="38">
        <v>12.0</v>
      </c>
      <c r="T12" s="38"/>
      <c r="U12" s="38"/>
      <c r="V12" s="38">
        <v>22.0</v>
      </c>
      <c r="W12" s="38">
        <v>20.0</v>
      </c>
      <c r="X12" s="38">
        <v>29.0</v>
      </c>
      <c r="Y12" s="38">
        <v>18.0</v>
      </c>
      <c r="Z12" s="38">
        <v>23.0</v>
      </c>
      <c r="AA12" s="38"/>
      <c r="AB12" s="38"/>
      <c r="AC12" s="38">
        <v>18.0</v>
      </c>
      <c r="AD12" s="38">
        <v>19.0</v>
      </c>
      <c r="AE12" s="38">
        <v>30.0</v>
      </c>
      <c r="AF12" s="38">
        <v>23.0</v>
      </c>
      <c r="AG12" s="38">
        <v>9.0</v>
      </c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>
        <v>1.0</v>
      </c>
      <c r="E13" s="42">
        <v>1.0</v>
      </c>
      <c r="F13" s="42"/>
      <c r="G13" s="42"/>
      <c r="H13" s="42"/>
      <c r="I13" s="42">
        <v>2.0</v>
      </c>
      <c r="J13" s="42"/>
      <c r="K13" s="42">
        <v>3.0</v>
      </c>
      <c r="L13" s="42">
        <v>3.0</v>
      </c>
      <c r="M13" s="42"/>
      <c r="N13" s="42"/>
      <c r="O13" s="42">
        <v>2.0</v>
      </c>
      <c r="P13" s="42">
        <v>1.0</v>
      </c>
      <c r="Q13" s="42">
        <v>2.0</v>
      </c>
      <c r="R13" s="42">
        <v>2.0</v>
      </c>
      <c r="S13" s="42">
        <v>1.0</v>
      </c>
      <c r="T13" s="42"/>
      <c r="U13" s="42"/>
      <c r="V13" s="42">
        <v>2.0</v>
      </c>
      <c r="W13" s="42">
        <v>2.0</v>
      </c>
      <c r="X13" s="42">
        <v>3.0</v>
      </c>
      <c r="Y13" s="42">
        <v>2.0</v>
      </c>
      <c r="Z13" s="42">
        <v>1.0</v>
      </c>
      <c r="AA13" s="42"/>
      <c r="AB13" s="42"/>
      <c r="AC13" s="42">
        <v>1.0</v>
      </c>
      <c r="AD13" s="42">
        <v>2.0</v>
      </c>
      <c r="AE13" s="42">
        <v>4.0</v>
      </c>
      <c r="AF13" s="42">
        <v>2.0</v>
      </c>
      <c r="AG13" s="42">
        <v>1.0</v>
      </c>
      <c r="AH13" s="42"/>
      <c r="AI13" s="35"/>
      <c r="AJ13" s="43">
        <f>SUM($D$15:$AH$15)</f>
        <v>20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>
        <v>0.0</v>
      </c>
      <c r="E14" s="42">
        <v>0.0</v>
      </c>
      <c r="F14" s="42"/>
      <c r="G14" s="42"/>
      <c r="H14" s="42"/>
      <c r="I14" s="42">
        <v>0.0</v>
      </c>
      <c r="J14" s="42"/>
      <c r="K14" s="42">
        <v>0.0</v>
      </c>
      <c r="L14" s="42">
        <v>0.0</v>
      </c>
      <c r="M14" s="42"/>
      <c r="N14" s="42"/>
      <c r="O14" s="42">
        <v>0.0</v>
      </c>
      <c r="P14" s="42">
        <v>0.0</v>
      </c>
      <c r="Q14" s="42">
        <v>0.0</v>
      </c>
      <c r="R14" s="42">
        <v>0.0</v>
      </c>
      <c r="S14" s="42">
        <v>0.0</v>
      </c>
      <c r="T14" s="42"/>
      <c r="U14" s="42"/>
      <c r="V14" s="42">
        <v>0.0</v>
      </c>
      <c r="W14" s="42">
        <v>0.0</v>
      </c>
      <c r="X14" s="42">
        <v>0.0</v>
      </c>
      <c r="Y14" s="42">
        <v>0.0</v>
      </c>
      <c r="Z14" s="42">
        <v>0.0</v>
      </c>
      <c r="AA14" s="42"/>
      <c r="AB14" s="42"/>
      <c r="AC14" s="42">
        <v>0.0</v>
      </c>
      <c r="AD14" s="42">
        <v>0.0</v>
      </c>
      <c r="AE14" s="42">
        <v>0.0</v>
      </c>
      <c r="AF14" s="42">
        <v>0.0</v>
      </c>
      <c r="AG14" s="42">
        <v>0.0</v>
      </c>
      <c r="AH14" s="42"/>
      <c r="AI14" s="35"/>
      <c r="AJ14" s="46">
        <f>SUM($D$16:$AH$16)</f>
        <v>37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>
        <v>1.0</v>
      </c>
      <c r="E15" s="42">
        <v>1.0</v>
      </c>
      <c r="F15" s="42"/>
      <c r="G15" s="42"/>
      <c r="H15" s="42"/>
      <c r="I15" s="42">
        <v>1.0</v>
      </c>
      <c r="J15" s="42"/>
      <c r="K15" s="42">
        <v>1.0</v>
      </c>
      <c r="L15" s="42">
        <v>1.0</v>
      </c>
      <c r="M15" s="42"/>
      <c r="N15" s="42"/>
      <c r="O15" s="42">
        <v>1.0</v>
      </c>
      <c r="P15" s="42">
        <v>1.0</v>
      </c>
      <c r="Q15" s="42">
        <v>1.0</v>
      </c>
      <c r="R15" s="42">
        <v>1.0</v>
      </c>
      <c r="S15" s="42">
        <v>1.0</v>
      </c>
      <c r="T15" s="42"/>
      <c r="U15" s="42"/>
      <c r="V15" s="42">
        <v>1.0</v>
      </c>
      <c r="W15" s="42">
        <v>1.0</v>
      </c>
      <c r="X15" s="42">
        <v>1.0</v>
      </c>
      <c r="Y15" s="42">
        <v>1.0</v>
      </c>
      <c r="Z15" s="42">
        <v>1.0</v>
      </c>
      <c r="AA15" s="42"/>
      <c r="AB15" s="42"/>
      <c r="AC15" s="42">
        <v>1.0</v>
      </c>
      <c r="AD15" s="42">
        <v>1.0</v>
      </c>
      <c r="AE15" s="42">
        <v>1.0</v>
      </c>
      <c r="AF15" s="42">
        <v>1.0</v>
      </c>
      <c r="AG15" s="42">
        <v>1.0</v>
      </c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>
        <v>1.0</v>
      </c>
      <c r="E16" s="42">
        <v>1.0</v>
      </c>
      <c r="F16" s="42"/>
      <c r="G16" s="42"/>
      <c r="H16" s="42"/>
      <c r="I16" s="42">
        <v>3.0</v>
      </c>
      <c r="J16" s="42"/>
      <c r="K16" s="42">
        <v>3.0</v>
      </c>
      <c r="L16" s="42">
        <v>2.0</v>
      </c>
      <c r="M16" s="42"/>
      <c r="N16" s="42"/>
      <c r="O16" s="42">
        <v>1.0</v>
      </c>
      <c r="P16" s="42">
        <v>1.0</v>
      </c>
      <c r="Q16" s="42">
        <v>2.0</v>
      </c>
      <c r="R16" s="42">
        <v>2.0</v>
      </c>
      <c r="S16" s="42">
        <v>1.0</v>
      </c>
      <c r="T16" s="42"/>
      <c r="U16" s="42"/>
      <c r="V16" s="42">
        <v>2.0</v>
      </c>
      <c r="W16" s="42">
        <v>2.0</v>
      </c>
      <c r="X16" s="42">
        <v>3.0</v>
      </c>
      <c r="Y16" s="42">
        <v>2.0</v>
      </c>
      <c r="Z16" s="42">
        <v>2.0</v>
      </c>
      <c r="AA16" s="42"/>
      <c r="AB16" s="42"/>
      <c r="AC16" s="42">
        <v>1.0</v>
      </c>
      <c r="AD16" s="42">
        <v>2.0</v>
      </c>
      <c r="AE16" s="42">
        <v>3.0</v>
      </c>
      <c r="AF16" s="42">
        <v>2.0</v>
      </c>
      <c r="AG16" s="42">
        <v>1.0</v>
      </c>
      <c r="AH16" s="42"/>
      <c r="AI16" s="35"/>
      <c r="AJ16" s="28">
        <f>COUNTIF($D$17:$AH$17,"2º ciclo")</f>
        <v>6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 t="s">
        <v>28</v>
      </c>
      <c r="E17" s="42" t="s">
        <v>28</v>
      </c>
      <c r="F17" s="42"/>
      <c r="G17" s="42"/>
      <c r="H17" s="42"/>
      <c r="I17" s="42" t="s">
        <v>101</v>
      </c>
      <c r="J17" s="42"/>
      <c r="K17" s="42" t="s">
        <v>101</v>
      </c>
      <c r="L17" s="42" t="s">
        <v>28</v>
      </c>
      <c r="M17" s="42"/>
      <c r="N17" s="42"/>
      <c r="O17" s="42" t="s">
        <v>102</v>
      </c>
      <c r="P17" s="42" t="s">
        <v>28</v>
      </c>
      <c r="Q17" s="42" t="s">
        <v>102</v>
      </c>
      <c r="R17" s="42" t="s">
        <v>28</v>
      </c>
      <c r="S17" s="42" t="s">
        <v>28</v>
      </c>
      <c r="T17" s="42"/>
      <c r="U17" s="42"/>
      <c r="V17" s="42" t="s">
        <v>102</v>
      </c>
      <c r="W17" s="42" t="s">
        <v>102</v>
      </c>
      <c r="X17" s="42" t="s">
        <v>102</v>
      </c>
      <c r="Y17" s="42" t="s">
        <v>28</v>
      </c>
      <c r="Z17" s="42" t="s">
        <v>101</v>
      </c>
      <c r="AA17" s="42"/>
      <c r="AB17" s="42"/>
      <c r="AC17" s="42" t="s">
        <v>28</v>
      </c>
      <c r="AD17" s="42" t="s">
        <v>102</v>
      </c>
      <c r="AE17" s="42" t="s">
        <v>28</v>
      </c>
      <c r="AF17" s="42" t="s">
        <v>28</v>
      </c>
      <c r="AG17" s="42" t="s">
        <v>28</v>
      </c>
      <c r="AH17" s="42"/>
      <c r="AI17" s="35"/>
      <c r="AJ17" s="28">
        <f>COUNTIF($D$17:$AH$17,"3º ciclo")</f>
        <v>11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 t="s">
        <v>31</v>
      </c>
      <c r="E18" s="42" t="s">
        <v>31</v>
      </c>
      <c r="F18" s="42"/>
      <c r="G18" s="42"/>
      <c r="H18" s="42"/>
      <c r="I18" s="42" t="s">
        <v>31</v>
      </c>
      <c r="J18" s="42"/>
      <c r="K18" s="42" t="s">
        <v>31</v>
      </c>
      <c r="L18" s="42" t="s">
        <v>31</v>
      </c>
      <c r="M18" s="42"/>
      <c r="N18" s="42"/>
      <c r="O18" s="42" t="s">
        <v>31</v>
      </c>
      <c r="P18" s="42" t="s">
        <v>31</v>
      </c>
      <c r="Q18" s="42" t="s">
        <v>31</v>
      </c>
      <c r="R18" s="42" t="s">
        <v>31</v>
      </c>
      <c r="S18" s="42" t="s">
        <v>31</v>
      </c>
      <c r="T18" s="42"/>
      <c r="U18" s="42"/>
      <c r="V18" s="42" t="s">
        <v>31</v>
      </c>
      <c r="W18" s="42" t="s">
        <v>31</v>
      </c>
      <c r="X18" s="42" t="s">
        <v>31</v>
      </c>
      <c r="Y18" s="42" t="s">
        <v>31</v>
      </c>
      <c r="Z18" s="42" t="s">
        <v>31</v>
      </c>
      <c r="AA18" s="42"/>
      <c r="AB18" s="42"/>
      <c r="AC18" s="42" t="s">
        <v>31</v>
      </c>
      <c r="AD18" s="42" t="s">
        <v>31</v>
      </c>
      <c r="AE18" s="42" t="s">
        <v>31</v>
      </c>
      <c r="AF18" s="42" t="s">
        <v>31</v>
      </c>
      <c r="AG18" s="42" t="s">
        <v>31</v>
      </c>
      <c r="AH18" s="42"/>
      <c r="AI18" s="27"/>
      <c r="AJ18" s="28">
        <f>COUNTIF($D$17:$AH$17,"secundário")</f>
        <v>3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 t="s">
        <v>34</v>
      </c>
      <c r="E19" s="49" t="s">
        <v>34</v>
      </c>
      <c r="F19" s="49"/>
      <c r="G19" s="49"/>
      <c r="H19" s="49"/>
      <c r="I19" s="49" t="s">
        <v>34</v>
      </c>
      <c r="J19" s="49"/>
      <c r="K19" s="49" t="s">
        <v>34</v>
      </c>
      <c r="L19" s="49" t="s">
        <v>34</v>
      </c>
      <c r="M19" s="49"/>
      <c r="N19" s="49"/>
      <c r="O19" s="49" t="s">
        <v>34</v>
      </c>
      <c r="P19" s="49" t="s">
        <v>34</v>
      </c>
      <c r="Q19" s="49" t="s">
        <v>34</v>
      </c>
      <c r="R19" s="49" t="s">
        <v>34</v>
      </c>
      <c r="S19" s="49" t="s">
        <v>34</v>
      </c>
      <c r="T19" s="49"/>
      <c r="U19" s="49"/>
      <c r="V19" s="49" t="s">
        <v>34</v>
      </c>
      <c r="W19" s="49" t="s">
        <v>34</v>
      </c>
      <c r="X19" s="49" t="s">
        <v>34</v>
      </c>
      <c r="Y19" s="49" t="s">
        <v>34</v>
      </c>
      <c r="Z19" s="49" t="s">
        <v>34</v>
      </c>
      <c r="AA19" s="49"/>
      <c r="AB19" s="49"/>
      <c r="AC19" s="49" t="s">
        <v>34</v>
      </c>
      <c r="AD19" s="49" t="s">
        <v>34</v>
      </c>
      <c r="AE19" s="49" t="s">
        <v>34</v>
      </c>
      <c r="AF19" s="49" t="s">
        <v>34</v>
      </c>
      <c r="AG19" s="49" t="s">
        <v>34</v>
      </c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 t="s">
        <v>38</v>
      </c>
      <c r="E20" s="49" t="s">
        <v>38</v>
      </c>
      <c r="F20" s="49"/>
      <c r="G20" s="49"/>
      <c r="H20" s="49"/>
      <c r="I20" s="49" t="s">
        <v>37</v>
      </c>
      <c r="J20" s="49"/>
      <c r="K20" s="49" t="s">
        <v>37</v>
      </c>
      <c r="L20" s="49" t="s">
        <v>37</v>
      </c>
      <c r="M20" s="49"/>
      <c r="N20" s="49"/>
      <c r="O20" s="49" t="s">
        <v>37</v>
      </c>
      <c r="P20" s="49" t="s">
        <v>38</v>
      </c>
      <c r="Q20" s="49" t="s">
        <v>38</v>
      </c>
      <c r="R20" s="49" t="s">
        <v>38</v>
      </c>
      <c r="S20" s="49" t="s">
        <v>38</v>
      </c>
      <c r="T20" s="49"/>
      <c r="U20" s="49"/>
      <c r="V20" s="49" t="s">
        <v>37</v>
      </c>
      <c r="W20" s="49" t="s">
        <v>37</v>
      </c>
      <c r="X20" s="49" t="s">
        <v>37</v>
      </c>
      <c r="Y20" s="49" t="s">
        <v>37</v>
      </c>
      <c r="Z20" s="49" t="s">
        <v>37</v>
      </c>
      <c r="AA20" s="49"/>
      <c r="AB20" s="49"/>
      <c r="AC20" s="49" t="s">
        <v>37</v>
      </c>
      <c r="AD20" s="49" t="s">
        <v>37</v>
      </c>
      <c r="AE20" s="49" t="s">
        <v>37</v>
      </c>
      <c r="AF20" s="49" t="s">
        <v>37</v>
      </c>
      <c r="AG20" s="49" t="s">
        <v>37</v>
      </c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 t="s">
        <v>59</v>
      </c>
      <c r="E21" s="49" t="s">
        <v>59</v>
      </c>
      <c r="F21" s="49"/>
      <c r="G21" s="49"/>
      <c r="H21" s="49"/>
      <c r="I21" s="49" t="s">
        <v>59</v>
      </c>
      <c r="J21" s="49"/>
      <c r="K21" s="49" t="s">
        <v>59</v>
      </c>
      <c r="L21" s="49" t="s">
        <v>59</v>
      </c>
      <c r="M21" s="49"/>
      <c r="N21" s="49"/>
      <c r="O21" s="49" t="s">
        <v>59</v>
      </c>
      <c r="P21" s="49" t="s">
        <v>59</v>
      </c>
      <c r="Q21" s="49" t="s">
        <v>59</v>
      </c>
      <c r="R21" s="49" t="s">
        <v>59</v>
      </c>
      <c r="S21" s="49" t="s">
        <v>8</v>
      </c>
      <c r="T21" s="49"/>
      <c r="U21" s="49"/>
      <c r="V21" s="49" t="s">
        <v>59</v>
      </c>
      <c r="W21" s="49" t="s">
        <v>59</v>
      </c>
      <c r="X21" s="49" t="s">
        <v>59</v>
      </c>
      <c r="Y21" s="49" t="s">
        <v>59</v>
      </c>
      <c r="Z21" s="49" t="s">
        <v>59</v>
      </c>
      <c r="AA21" s="49"/>
      <c r="AB21" s="49"/>
      <c r="AC21" s="49" t="s">
        <v>59</v>
      </c>
      <c r="AD21" s="49" t="s">
        <v>59</v>
      </c>
      <c r="AE21" s="49" t="s">
        <v>59</v>
      </c>
      <c r="AF21" s="49" t="s">
        <v>59</v>
      </c>
      <c r="AG21" s="49" t="s">
        <v>59</v>
      </c>
      <c r="AH21" s="49"/>
      <c r="AI21" s="27"/>
      <c r="AJ21" s="50">
        <f>COUNTA($D$11:$AH$11)</f>
        <v>20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 t="s">
        <v>44</v>
      </c>
      <c r="E22" s="49" t="s">
        <v>44</v>
      </c>
      <c r="F22" s="49"/>
      <c r="G22" s="49"/>
      <c r="H22" s="49"/>
      <c r="I22" s="49" t="s">
        <v>44</v>
      </c>
      <c r="J22" s="49"/>
      <c r="K22" s="49" t="s">
        <v>44</v>
      </c>
      <c r="L22" s="49" t="s">
        <v>44</v>
      </c>
      <c r="M22" s="49"/>
      <c r="N22" s="49"/>
      <c r="O22" s="49" t="s">
        <v>44</v>
      </c>
      <c r="P22" s="49" t="s">
        <v>44</v>
      </c>
      <c r="Q22" s="49" t="s">
        <v>44</v>
      </c>
      <c r="R22" s="49" t="s">
        <v>44</v>
      </c>
      <c r="S22" s="49" t="s">
        <v>44</v>
      </c>
      <c r="T22" s="49"/>
      <c r="U22" s="49"/>
      <c r="V22" s="49" t="s">
        <v>44</v>
      </c>
      <c r="W22" s="49" t="s">
        <v>44</v>
      </c>
      <c r="X22" s="49" t="s">
        <v>44</v>
      </c>
      <c r="Y22" s="49" t="s">
        <v>44</v>
      </c>
      <c r="Z22" s="49" t="s">
        <v>44</v>
      </c>
      <c r="AA22" s="49"/>
      <c r="AB22" s="49"/>
      <c r="AC22" s="49" t="s">
        <v>44</v>
      </c>
      <c r="AD22" s="49" t="s">
        <v>44</v>
      </c>
      <c r="AE22" s="49" t="s">
        <v>44</v>
      </c>
      <c r="AF22" s="49" t="s">
        <v>44</v>
      </c>
      <c r="AG22" s="49" t="s">
        <v>44</v>
      </c>
      <c r="AH22" s="49"/>
      <c r="AI22" s="35"/>
      <c r="AJ22" s="21">
        <f>COUNTIF($D$18:$AH$18,"Sede")</f>
        <v>20</v>
      </c>
      <c r="AK22" s="22" t="s">
        <v>45</v>
      </c>
      <c r="AL22" s="23" t="s">
        <v>30</v>
      </c>
    </row>
    <row r="23" ht="51.0" customHeight="1">
      <c r="A23" s="55"/>
      <c r="B23" s="56" t="s">
        <v>103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/>
      <c r="H24" s="26"/>
      <c r="I24" s="26"/>
      <c r="J24" s="26"/>
      <c r="K24" s="26">
        <v>8.0</v>
      </c>
      <c r="L24" s="26">
        <v>9.0</v>
      </c>
      <c r="M24" s="26">
        <v>10.0</v>
      </c>
      <c r="N24" s="26"/>
      <c r="O24" s="26"/>
      <c r="P24" s="26"/>
      <c r="Q24" s="26"/>
      <c r="R24" s="26">
        <v>15.0</v>
      </c>
      <c r="S24" s="26">
        <v>16.0</v>
      </c>
      <c r="T24" s="26">
        <v>17.0</v>
      </c>
      <c r="U24" s="26"/>
      <c r="V24" s="26"/>
      <c r="W24" s="26"/>
      <c r="X24" s="26"/>
      <c r="Y24" s="26">
        <v>22.0</v>
      </c>
      <c r="Z24" s="26">
        <v>23.0</v>
      </c>
      <c r="AA24" s="26">
        <v>24.0</v>
      </c>
      <c r="AB24" s="26"/>
      <c r="AC24" s="26"/>
      <c r="AD24" s="26"/>
      <c r="AE24" s="26"/>
      <c r="AF24" s="26">
        <v>29.0</v>
      </c>
      <c r="AG24" s="26">
        <v>30.0</v>
      </c>
      <c r="AH24" s="26">
        <v>31.0</v>
      </c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v>6.0</v>
      </c>
      <c r="E25" s="34">
        <v>4.0</v>
      </c>
      <c r="F25" s="34">
        <v>22.0</v>
      </c>
      <c r="G25" s="34">
        <f t="shared" ref="G25:J25" si="5">SUM(G26:G27)</f>
        <v>0</v>
      </c>
      <c r="H25" s="34">
        <f t="shared" si="5"/>
        <v>0</v>
      </c>
      <c r="I25" s="34">
        <f t="shared" si="5"/>
        <v>0</v>
      </c>
      <c r="J25" s="34">
        <f t="shared" si="5"/>
        <v>0</v>
      </c>
      <c r="K25" s="34">
        <v>7.0</v>
      </c>
      <c r="L25" s="34">
        <v>9.0</v>
      </c>
      <c r="M25" s="34">
        <v>30.0</v>
      </c>
      <c r="N25" s="34">
        <f t="shared" ref="N25:Q25" si="6">SUM(N26:N27)</f>
        <v>0</v>
      </c>
      <c r="O25" s="34">
        <f t="shared" si="6"/>
        <v>0</v>
      </c>
      <c r="P25" s="34">
        <f t="shared" si="6"/>
        <v>0</v>
      </c>
      <c r="Q25" s="34">
        <f t="shared" si="6"/>
        <v>0</v>
      </c>
      <c r="R25" s="34">
        <v>4.0</v>
      </c>
      <c r="S25" s="34">
        <v>4.0</v>
      </c>
      <c r="T25" s="34">
        <v>26.0</v>
      </c>
      <c r="U25" s="34">
        <f t="shared" ref="U25:AE25" si="7">SUM(U26:U27)</f>
        <v>0</v>
      </c>
      <c r="V25" s="34">
        <f t="shared" si="7"/>
        <v>0</v>
      </c>
      <c r="W25" s="34">
        <f t="shared" si="7"/>
        <v>0</v>
      </c>
      <c r="X25" s="34">
        <f t="shared" si="7"/>
        <v>0</v>
      </c>
      <c r="Y25" s="34">
        <f t="shared" si="7"/>
        <v>8</v>
      </c>
      <c r="Z25" s="34">
        <f t="shared" si="7"/>
        <v>7</v>
      </c>
      <c r="AA25" s="34">
        <f t="shared" si="7"/>
        <v>25</v>
      </c>
      <c r="AB25" s="34">
        <f t="shared" si="7"/>
        <v>0</v>
      </c>
      <c r="AC25" s="34">
        <f t="shared" si="7"/>
        <v>0</v>
      </c>
      <c r="AD25" s="34">
        <f t="shared" si="7"/>
        <v>0</v>
      </c>
      <c r="AE25" s="34">
        <f t="shared" si="7"/>
        <v>0</v>
      </c>
      <c r="AF25" s="34">
        <v>5.0</v>
      </c>
      <c r="AG25" s="34">
        <v>6.0</v>
      </c>
      <c r="AH25" s="34">
        <v>28.0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>
        <v>3.0</v>
      </c>
      <c r="E26" s="38">
        <v>2.0</v>
      </c>
      <c r="F26" s="38">
        <v>11.0</v>
      </c>
      <c r="G26" s="38"/>
      <c r="H26" s="38"/>
      <c r="I26" s="38"/>
      <c r="J26" s="38"/>
      <c r="K26" s="38">
        <v>3.0</v>
      </c>
      <c r="L26" s="38">
        <v>5.0</v>
      </c>
      <c r="M26" s="38">
        <v>14.0</v>
      </c>
      <c r="N26" s="38"/>
      <c r="O26" s="38"/>
      <c r="P26" s="38"/>
      <c r="Q26" s="38"/>
      <c r="R26" s="38">
        <v>2.0</v>
      </c>
      <c r="S26" s="38">
        <v>2.0</v>
      </c>
      <c r="T26" s="38">
        <v>12.0</v>
      </c>
      <c r="U26" s="38"/>
      <c r="V26" s="38"/>
      <c r="W26" s="38"/>
      <c r="X26" s="38"/>
      <c r="Y26" s="38">
        <v>5.0</v>
      </c>
      <c r="Z26" s="38">
        <v>3.0</v>
      </c>
      <c r="AA26" s="38">
        <v>12.0</v>
      </c>
      <c r="AB26" s="38"/>
      <c r="AC26" s="38"/>
      <c r="AD26" s="38"/>
      <c r="AE26" s="38"/>
      <c r="AF26" s="38">
        <v>1.0</v>
      </c>
      <c r="AG26" s="38">
        <v>2.0</v>
      </c>
      <c r="AH26" s="38">
        <v>12.0</v>
      </c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>
        <v>3.0</v>
      </c>
      <c r="E27" s="38">
        <v>2.0</v>
      </c>
      <c r="F27" s="38">
        <v>11.0</v>
      </c>
      <c r="G27" s="38"/>
      <c r="H27" s="38"/>
      <c r="I27" s="38"/>
      <c r="J27" s="38"/>
      <c r="K27" s="38">
        <v>4.0</v>
      </c>
      <c r="L27" s="38">
        <v>4.0</v>
      </c>
      <c r="M27" s="38">
        <v>16.0</v>
      </c>
      <c r="N27" s="38"/>
      <c r="O27" s="38"/>
      <c r="P27" s="38"/>
      <c r="Q27" s="38"/>
      <c r="R27" s="38">
        <v>2.0</v>
      </c>
      <c r="S27" s="38">
        <v>2.0</v>
      </c>
      <c r="T27" s="38">
        <v>14.0</v>
      </c>
      <c r="U27" s="38"/>
      <c r="V27" s="38"/>
      <c r="W27" s="38"/>
      <c r="X27" s="38"/>
      <c r="Y27" s="38">
        <v>3.0</v>
      </c>
      <c r="Z27" s="38">
        <v>4.0</v>
      </c>
      <c r="AA27" s="38">
        <v>13.0</v>
      </c>
      <c r="AB27" s="38"/>
      <c r="AC27" s="38"/>
      <c r="AD27" s="38"/>
      <c r="AE27" s="38"/>
      <c r="AF27" s="38">
        <v>5.0</v>
      </c>
      <c r="AG27" s="38">
        <v>4.0</v>
      </c>
      <c r="AH27" s="38">
        <v>16.0</v>
      </c>
      <c r="AI27" s="35"/>
      <c r="AJ27" s="28">
        <f>COUNTIF($D$19:$AH$19,"Currículo Ed. Fís.")</f>
        <v>20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>
        <v>0.0</v>
      </c>
      <c r="E28" s="42">
        <v>0.0</v>
      </c>
      <c r="F28" s="42">
        <v>0.0</v>
      </c>
      <c r="G28" s="42"/>
      <c r="H28" s="42"/>
      <c r="I28" s="42"/>
      <c r="J28" s="42"/>
      <c r="K28" s="42">
        <v>0.0</v>
      </c>
      <c r="L28" s="42">
        <v>0.0</v>
      </c>
      <c r="M28" s="42">
        <v>0.0</v>
      </c>
      <c r="N28" s="42"/>
      <c r="O28" s="42"/>
      <c r="P28" s="42"/>
      <c r="Q28" s="42"/>
      <c r="R28" s="42">
        <v>0.0</v>
      </c>
      <c r="S28" s="42">
        <v>0.0</v>
      </c>
      <c r="T28" s="42">
        <v>0.0</v>
      </c>
      <c r="U28" s="42"/>
      <c r="V28" s="42"/>
      <c r="W28" s="42"/>
      <c r="X28" s="42"/>
      <c r="Y28" s="42">
        <v>0.0</v>
      </c>
      <c r="Z28" s="42">
        <v>0.0</v>
      </c>
      <c r="AA28" s="42" t="s">
        <v>104</v>
      </c>
      <c r="AB28" s="42"/>
      <c r="AC28" s="42"/>
      <c r="AD28" s="42"/>
      <c r="AE28" s="42"/>
      <c r="AF28" s="42">
        <v>0.0</v>
      </c>
      <c r="AG28" s="42">
        <v>0.0</v>
      </c>
      <c r="AH28" s="42">
        <v>0.0</v>
      </c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 t="s">
        <v>105</v>
      </c>
      <c r="E29" s="42" t="s">
        <v>105</v>
      </c>
      <c r="F29" s="42" t="s">
        <v>105</v>
      </c>
      <c r="G29" s="42"/>
      <c r="H29" s="42"/>
      <c r="I29" s="42"/>
      <c r="J29" s="42"/>
      <c r="K29" s="42" t="s">
        <v>105</v>
      </c>
      <c r="L29" s="42" t="s">
        <v>105</v>
      </c>
      <c r="M29" s="42" t="s">
        <v>105</v>
      </c>
      <c r="N29" s="42"/>
      <c r="O29" s="42"/>
      <c r="P29" s="42"/>
      <c r="Q29" s="42"/>
      <c r="R29" s="42" t="s">
        <v>105</v>
      </c>
      <c r="S29" s="42" t="s">
        <v>105</v>
      </c>
      <c r="T29" s="42" t="s">
        <v>105</v>
      </c>
      <c r="U29" s="42"/>
      <c r="V29" s="42"/>
      <c r="W29" s="42"/>
      <c r="X29" s="42"/>
      <c r="Y29" s="42" t="s">
        <v>105</v>
      </c>
      <c r="Z29" s="42" t="s">
        <v>105</v>
      </c>
      <c r="AA29" s="42" t="s">
        <v>105</v>
      </c>
      <c r="AB29" s="42"/>
      <c r="AC29" s="42"/>
      <c r="AD29" s="42"/>
      <c r="AE29" s="42"/>
      <c r="AF29" s="42" t="s">
        <v>105</v>
      </c>
      <c r="AG29" s="42" t="s">
        <v>105</v>
      </c>
      <c r="AH29" s="42" t="s">
        <v>105</v>
      </c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 t="s">
        <v>31</v>
      </c>
      <c r="E30" s="49" t="s">
        <v>31</v>
      </c>
      <c r="F30" s="49" t="s">
        <v>31</v>
      </c>
      <c r="G30" s="49"/>
      <c r="H30" s="49"/>
      <c r="I30" s="49"/>
      <c r="J30" s="49"/>
      <c r="K30" s="49"/>
      <c r="L30" s="49"/>
      <c r="M30" s="49" t="s">
        <v>31</v>
      </c>
      <c r="N30" s="49"/>
      <c r="O30" s="49"/>
      <c r="P30" s="49"/>
      <c r="Q30" s="49"/>
      <c r="R30" s="49" t="s">
        <v>31</v>
      </c>
      <c r="S30" s="49" t="s">
        <v>31</v>
      </c>
      <c r="T30" s="49" t="s">
        <v>31</v>
      </c>
      <c r="U30" s="49"/>
      <c r="V30" s="49"/>
      <c r="W30" s="49"/>
      <c r="X30" s="49"/>
      <c r="Y30" s="49" t="s">
        <v>31</v>
      </c>
      <c r="Z30" s="49" t="s">
        <v>31</v>
      </c>
      <c r="AA30" s="49" t="s">
        <v>31</v>
      </c>
      <c r="AB30" s="49"/>
      <c r="AC30" s="49"/>
      <c r="AD30" s="49"/>
      <c r="AE30" s="49"/>
      <c r="AF30" s="49" t="s">
        <v>31</v>
      </c>
      <c r="AG30" s="49" t="s">
        <v>31</v>
      </c>
      <c r="AH30" s="49" t="s">
        <v>31</v>
      </c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 t="s">
        <v>83</v>
      </c>
      <c r="E31" s="49" t="s">
        <v>83</v>
      </c>
      <c r="F31" s="49" t="s">
        <v>8</v>
      </c>
      <c r="G31" s="49"/>
      <c r="H31" s="49"/>
      <c r="I31" s="49"/>
      <c r="J31" s="49"/>
      <c r="K31" s="49" t="s">
        <v>81</v>
      </c>
      <c r="L31" s="49" t="s">
        <v>83</v>
      </c>
      <c r="M31" s="49" t="s">
        <v>8</v>
      </c>
      <c r="N31" s="49"/>
      <c r="O31" s="49"/>
      <c r="P31" s="49"/>
      <c r="Q31" s="49"/>
      <c r="R31" s="49" t="s">
        <v>83</v>
      </c>
      <c r="S31" s="49" t="s">
        <v>83</v>
      </c>
      <c r="T31" s="49" t="s">
        <v>59</v>
      </c>
      <c r="U31" s="49"/>
      <c r="V31" s="49"/>
      <c r="W31" s="49"/>
      <c r="X31" s="49"/>
      <c r="Y31" s="49" t="s">
        <v>83</v>
      </c>
      <c r="Z31" s="49" t="s">
        <v>83</v>
      </c>
      <c r="AA31" s="49" t="s">
        <v>83</v>
      </c>
      <c r="AB31" s="49"/>
      <c r="AC31" s="49"/>
      <c r="AD31" s="49"/>
      <c r="AE31" s="49"/>
      <c r="AF31" s="49" t="s">
        <v>83</v>
      </c>
      <c r="AG31" s="49" t="s">
        <v>83</v>
      </c>
      <c r="AH31" s="49" t="s">
        <v>59</v>
      </c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106</v>
      </c>
      <c r="C32" s="10"/>
      <c r="D32" s="49">
        <v>2.0</v>
      </c>
      <c r="E32" s="49">
        <v>2.0</v>
      </c>
      <c r="F32" s="49">
        <v>6.0</v>
      </c>
      <c r="G32" s="49"/>
      <c r="H32" s="49"/>
      <c r="I32" s="49"/>
      <c r="J32" s="49"/>
      <c r="K32" s="49">
        <v>2.0</v>
      </c>
      <c r="L32" s="49">
        <v>2.0</v>
      </c>
      <c r="M32" s="49">
        <v>6.0</v>
      </c>
      <c r="N32" s="49"/>
      <c r="O32" s="49"/>
      <c r="P32" s="49"/>
      <c r="Q32" s="49"/>
      <c r="R32" s="49">
        <v>2.0</v>
      </c>
      <c r="S32" s="49">
        <v>2.0</v>
      </c>
      <c r="T32" s="49">
        <v>6.0</v>
      </c>
      <c r="U32" s="49"/>
      <c r="V32" s="49"/>
      <c r="W32" s="49"/>
      <c r="X32" s="49"/>
      <c r="Y32" s="49">
        <v>2.0</v>
      </c>
      <c r="Z32" s="49">
        <v>2.0</v>
      </c>
      <c r="AA32" s="49">
        <v>6.0</v>
      </c>
      <c r="AB32" s="49"/>
      <c r="AC32" s="49"/>
      <c r="AD32" s="49"/>
      <c r="AE32" s="49"/>
      <c r="AF32" s="49">
        <v>2.0</v>
      </c>
      <c r="AG32" s="49">
        <v>2.0</v>
      </c>
      <c r="AH32" s="49">
        <v>6.0</v>
      </c>
      <c r="AI32" s="35"/>
      <c r="AJ32" s="21">
        <f>COUNTIF($D$20:$AH$20,"Manhã")</f>
        <v>14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6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 t="s">
        <v>73</v>
      </c>
      <c r="E34" s="74" t="s">
        <v>73</v>
      </c>
      <c r="F34" s="74" t="s">
        <v>73</v>
      </c>
      <c r="G34" s="74"/>
      <c r="H34" s="74"/>
      <c r="I34" s="74"/>
      <c r="J34" s="74"/>
      <c r="K34" s="74" t="s">
        <v>73</v>
      </c>
      <c r="L34" s="74" t="s">
        <v>73</v>
      </c>
      <c r="M34" s="74" t="s">
        <v>73</v>
      </c>
      <c r="N34" s="74"/>
      <c r="O34" s="74"/>
      <c r="P34" s="74"/>
      <c r="Q34" s="74"/>
      <c r="R34" s="74" t="s">
        <v>73</v>
      </c>
      <c r="S34" s="74" t="s">
        <v>73</v>
      </c>
      <c r="T34" s="74" t="s">
        <v>73</v>
      </c>
      <c r="U34" s="74"/>
      <c r="V34" s="74"/>
      <c r="W34" s="74"/>
      <c r="X34" s="74"/>
      <c r="Y34" s="74" t="s">
        <v>73</v>
      </c>
      <c r="Z34" s="74" t="s">
        <v>73</v>
      </c>
      <c r="AA34" s="74" t="s">
        <v>73</v>
      </c>
      <c r="AB34" s="74"/>
      <c r="AC34" s="74"/>
      <c r="AD34" s="74"/>
      <c r="AE34" s="74"/>
      <c r="AF34" s="74" t="s">
        <v>73</v>
      </c>
      <c r="AG34" s="74" t="s">
        <v>73</v>
      </c>
      <c r="AH34" s="74" t="s">
        <v>73</v>
      </c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 t="s">
        <v>73</v>
      </c>
      <c r="E35" s="75"/>
      <c r="F35" s="75" t="s">
        <v>73</v>
      </c>
      <c r="G35" s="75"/>
      <c r="H35" s="75"/>
      <c r="I35" s="75"/>
      <c r="J35" s="75"/>
      <c r="K35" s="75" t="s">
        <v>73</v>
      </c>
      <c r="L35" s="75"/>
      <c r="M35" s="75" t="s">
        <v>73</v>
      </c>
      <c r="N35" s="75"/>
      <c r="O35" s="75"/>
      <c r="P35" s="75"/>
      <c r="Q35" s="75"/>
      <c r="R35" s="75" t="s">
        <v>73</v>
      </c>
      <c r="S35" s="75" t="s">
        <v>73</v>
      </c>
      <c r="T35" s="75" t="s">
        <v>73</v>
      </c>
      <c r="U35" s="75"/>
      <c r="V35" s="75"/>
      <c r="W35" s="75"/>
      <c r="X35" s="75"/>
      <c r="Y35" s="75" t="s">
        <v>73</v>
      </c>
      <c r="Z35" s="75"/>
      <c r="AA35" s="75" t="s">
        <v>73</v>
      </c>
      <c r="AB35" s="75"/>
      <c r="AC35" s="75"/>
      <c r="AD35" s="75"/>
      <c r="AE35" s="75"/>
      <c r="AF35" s="75" t="s">
        <v>73</v>
      </c>
      <c r="AG35" s="75"/>
      <c r="AH35" s="75" t="s">
        <v>73</v>
      </c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72</v>
      </c>
      <c r="C36" s="10"/>
      <c r="D36" s="78"/>
      <c r="E36" s="78" t="s">
        <v>73</v>
      </c>
      <c r="F36" s="78" t="s">
        <v>73</v>
      </c>
      <c r="G36" s="78"/>
      <c r="H36" s="78"/>
      <c r="I36" s="78"/>
      <c r="J36" s="78"/>
      <c r="K36" s="78"/>
      <c r="L36" s="78" t="s">
        <v>73</v>
      </c>
      <c r="M36" s="78" t="s">
        <v>73</v>
      </c>
      <c r="N36" s="78"/>
      <c r="O36" s="78"/>
      <c r="P36" s="78"/>
      <c r="Q36" s="78"/>
      <c r="R36" s="78"/>
      <c r="S36" s="78"/>
      <c r="T36" s="78" t="s">
        <v>73</v>
      </c>
      <c r="U36" s="78"/>
      <c r="V36" s="78"/>
      <c r="W36" s="78"/>
      <c r="X36" s="78"/>
      <c r="Y36" s="78"/>
      <c r="Z36" s="78" t="s">
        <v>73</v>
      </c>
      <c r="AA36" s="78" t="s">
        <v>73</v>
      </c>
      <c r="AB36" s="78"/>
      <c r="AC36" s="78"/>
      <c r="AD36" s="78"/>
      <c r="AE36" s="78"/>
      <c r="AF36" s="78"/>
      <c r="AG36" s="78" t="s">
        <v>73</v>
      </c>
      <c r="AH36" s="78" t="s">
        <v>73</v>
      </c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75</v>
      </c>
      <c r="C37" s="10"/>
      <c r="D37" s="75"/>
      <c r="E37" s="75"/>
      <c r="F37" s="75" t="s">
        <v>73</v>
      </c>
      <c r="G37" s="75"/>
      <c r="H37" s="75"/>
      <c r="I37" s="75"/>
      <c r="J37" s="75"/>
      <c r="K37" s="75"/>
      <c r="L37" s="75"/>
      <c r="M37" s="75" t="s">
        <v>73</v>
      </c>
      <c r="N37" s="75"/>
      <c r="O37" s="75"/>
      <c r="P37" s="75"/>
      <c r="Q37" s="75"/>
      <c r="R37" s="75"/>
      <c r="S37" s="75"/>
      <c r="T37" s="75" t="s">
        <v>73</v>
      </c>
      <c r="U37" s="75"/>
      <c r="V37" s="75"/>
      <c r="W37" s="75"/>
      <c r="X37" s="75"/>
      <c r="Y37" s="75"/>
      <c r="Z37" s="75"/>
      <c r="AA37" s="75" t="s">
        <v>73</v>
      </c>
      <c r="AB37" s="75"/>
      <c r="AC37" s="75"/>
      <c r="AD37" s="75"/>
      <c r="AE37" s="75"/>
      <c r="AF37" s="75"/>
      <c r="AG37" s="75"/>
      <c r="AH37" s="75" t="s">
        <v>73</v>
      </c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107</v>
      </c>
      <c r="C38" s="10"/>
      <c r="D38" s="75"/>
      <c r="E38" s="75"/>
      <c r="F38" s="75" t="s">
        <v>73</v>
      </c>
      <c r="G38" s="75"/>
      <c r="H38" s="75"/>
      <c r="I38" s="75"/>
      <c r="J38" s="75"/>
      <c r="K38" s="75"/>
      <c r="L38" s="75"/>
      <c r="M38" s="75" t="s">
        <v>73</v>
      </c>
      <c r="N38" s="75"/>
      <c r="O38" s="75"/>
      <c r="P38" s="75"/>
      <c r="Q38" s="75"/>
      <c r="R38" s="75"/>
      <c r="S38" s="75"/>
      <c r="T38" s="75" t="s">
        <v>73</v>
      </c>
      <c r="U38" s="75"/>
      <c r="V38" s="75"/>
      <c r="W38" s="75"/>
      <c r="X38" s="75"/>
      <c r="Y38" s="75"/>
      <c r="Z38" s="75"/>
      <c r="AA38" s="75" t="s">
        <v>73</v>
      </c>
      <c r="AB38" s="75"/>
      <c r="AC38" s="75"/>
      <c r="AD38" s="75"/>
      <c r="AE38" s="75"/>
      <c r="AF38" s="75"/>
      <c r="AG38" s="75"/>
      <c r="AH38" s="75" t="s">
        <v>73</v>
      </c>
      <c r="AI38" s="35"/>
      <c r="AJ38" s="79">
        <f>COUNTIF($D$21:$AH$21,"canoagem")</f>
        <v>0</v>
      </c>
      <c r="AK38" s="29" t="s">
        <v>41</v>
      </c>
      <c r="AL38" s="30"/>
    </row>
    <row r="39" ht="24.75" customHeight="1">
      <c r="A39" s="67"/>
      <c r="B39" s="73" t="s">
        <v>108</v>
      </c>
      <c r="C39" s="10"/>
      <c r="D39" s="78"/>
      <c r="E39" s="78"/>
      <c r="F39" s="78" t="s">
        <v>73</v>
      </c>
      <c r="G39" s="78"/>
      <c r="H39" s="78"/>
      <c r="I39" s="78"/>
      <c r="J39" s="78"/>
      <c r="K39" s="78"/>
      <c r="L39" s="78"/>
      <c r="M39" s="78" t="s">
        <v>73</v>
      </c>
      <c r="N39" s="78"/>
      <c r="O39" s="78"/>
      <c r="P39" s="78"/>
      <c r="Q39" s="78"/>
      <c r="R39" s="78"/>
      <c r="S39" s="78"/>
      <c r="T39" s="78" t="s">
        <v>73</v>
      </c>
      <c r="U39" s="78"/>
      <c r="V39" s="78"/>
      <c r="W39" s="78"/>
      <c r="X39" s="78"/>
      <c r="Y39" s="78"/>
      <c r="Z39" s="78"/>
      <c r="AA39" s="78" t="s">
        <v>73</v>
      </c>
      <c r="AB39" s="78"/>
      <c r="AC39" s="78"/>
      <c r="AD39" s="78"/>
      <c r="AE39" s="78"/>
      <c r="AF39" s="78"/>
      <c r="AG39" s="78"/>
      <c r="AH39" s="78" t="s">
        <v>73</v>
      </c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19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1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37.25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191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89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103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15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13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10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2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2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50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50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15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12.73333333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3.333333333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3.333333333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3.82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109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100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 t="s">
        <v>110</v>
      </c>
      <c r="AE9" s="26" t="s">
        <v>111</v>
      </c>
      <c r="AF9" s="26">
        <v>29.0</v>
      </c>
      <c r="AG9" s="26">
        <v>30.0</v>
      </c>
      <c r="AH9" s="26"/>
      <c r="AI9" s="27"/>
      <c r="AJ9" s="28">
        <f>SUM($D$11:$AH$11)</f>
        <v>51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>SUM(D11:D12)</f>
        <v>0</v>
      </c>
      <c r="E10" s="34">
        <v>21.0</v>
      </c>
      <c r="F10" s="34">
        <v>42.0</v>
      </c>
      <c r="G10" s="34">
        <f t="shared" ref="G10:AH10" si="1">SUM(G11:G12)</f>
        <v>0</v>
      </c>
      <c r="H10" s="34">
        <f t="shared" si="1"/>
        <v>37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0</v>
      </c>
      <c r="R10" s="34">
        <f t="shared" si="1"/>
        <v>0</v>
      </c>
      <c r="S10" s="34">
        <f t="shared" si="1"/>
        <v>0</v>
      </c>
      <c r="T10" s="34">
        <f t="shared" si="1"/>
        <v>0</v>
      </c>
      <c r="U10" s="34">
        <f t="shared" si="1"/>
        <v>0</v>
      </c>
      <c r="V10" s="34">
        <f t="shared" si="1"/>
        <v>0</v>
      </c>
      <c r="W10" s="34">
        <f t="shared" si="1"/>
        <v>0</v>
      </c>
      <c r="X10" s="34">
        <f t="shared" si="1"/>
        <v>0</v>
      </c>
      <c r="Y10" s="34">
        <f t="shared" si="1"/>
        <v>0</v>
      </c>
      <c r="Z10" s="34">
        <f t="shared" si="1"/>
        <v>0</v>
      </c>
      <c r="AA10" s="34">
        <f t="shared" si="1"/>
        <v>0</v>
      </c>
      <c r="AB10" s="34">
        <f t="shared" si="1"/>
        <v>0</v>
      </c>
      <c r="AC10" s="34">
        <f t="shared" si="1"/>
        <v>0</v>
      </c>
      <c r="AD10" s="34">
        <f t="shared" si="1"/>
        <v>0</v>
      </c>
      <c r="AE10" s="34">
        <f t="shared" si="1"/>
        <v>0</v>
      </c>
      <c r="AF10" s="34">
        <f t="shared" si="1"/>
        <v>0</v>
      </c>
      <c r="AG10" s="34">
        <f t="shared" si="1"/>
        <v>0</v>
      </c>
      <c r="AH10" s="34">
        <f t="shared" si="1"/>
        <v>0</v>
      </c>
      <c r="AI10" s="35"/>
      <c r="AJ10" s="28">
        <f>SUM($D$12:$AH$12)</f>
        <v>49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>
        <v>13.0</v>
      </c>
      <c r="F11" s="38">
        <v>15.0</v>
      </c>
      <c r="G11" s="38"/>
      <c r="H11" s="38">
        <v>23.0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5"/>
      <c r="AJ11" s="28">
        <f>SUM($D$13:$AH$13)</f>
        <v>5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>
        <v>8.0</v>
      </c>
      <c r="F12" s="38">
        <v>27.0</v>
      </c>
      <c r="G12" s="38"/>
      <c r="H12" s="38">
        <v>14.0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>
        <v>1.0</v>
      </c>
      <c r="F13" s="42">
        <v>2.0</v>
      </c>
      <c r="G13" s="42"/>
      <c r="H13" s="42">
        <v>2.0</v>
      </c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35"/>
      <c r="AJ13" s="43">
        <f>SUM($D$15:$AH$15)</f>
        <v>3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>
        <v>0.0</v>
      </c>
      <c r="F14" s="42">
        <v>0.0</v>
      </c>
      <c r="G14" s="42"/>
      <c r="H14" s="42">
        <v>0.0</v>
      </c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35"/>
      <c r="AJ14" s="46">
        <f>SUM($D$16:$AH$16)</f>
        <v>4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>
        <v>1.0</v>
      </c>
      <c r="F15" s="42">
        <v>1.0</v>
      </c>
      <c r="G15" s="42"/>
      <c r="H15" s="42">
        <v>1.0</v>
      </c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>
        <v>1.0</v>
      </c>
      <c r="F16" s="42">
        <v>1.0</v>
      </c>
      <c r="G16" s="42"/>
      <c r="H16" s="42">
        <v>2.0</v>
      </c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35"/>
      <c r="AJ16" s="28">
        <f>COUNTIF($D$17:$AH$17,"2º ciclo")</f>
        <v>2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 t="s">
        <v>102</v>
      </c>
      <c r="F17" s="42" t="s">
        <v>102</v>
      </c>
      <c r="G17" s="42"/>
      <c r="H17" s="42" t="s">
        <v>28</v>
      </c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35"/>
      <c r="AJ17" s="28">
        <f>COUNTIF($D$17:$AH$17,"3º ciclo")</f>
        <v>1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 t="s">
        <v>31</v>
      </c>
      <c r="F18" s="42" t="s">
        <v>31</v>
      </c>
      <c r="G18" s="42"/>
      <c r="H18" s="42" t="s">
        <v>31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 t="s">
        <v>34</v>
      </c>
      <c r="F19" s="49" t="s">
        <v>34</v>
      </c>
      <c r="G19" s="49"/>
      <c r="H19" s="49" t="s">
        <v>34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 t="s">
        <v>37</v>
      </c>
      <c r="F20" s="49" t="s">
        <v>37</v>
      </c>
      <c r="G20" s="49"/>
      <c r="H20" s="49" t="s">
        <v>37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 t="s">
        <v>41</v>
      </c>
      <c r="F21" s="49" t="s">
        <v>41</v>
      </c>
      <c r="G21" s="49"/>
      <c r="H21" s="49" t="s">
        <v>41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27"/>
      <c r="AJ21" s="50">
        <f>COUNTA($D$11:$AH$11)</f>
        <v>3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35"/>
      <c r="AJ22" s="21">
        <f>COUNTIF($D$18:$AH$18,"Sede")</f>
        <v>3</v>
      </c>
      <c r="AK22" s="22" t="s">
        <v>45</v>
      </c>
      <c r="AL22" s="23" t="s">
        <v>30</v>
      </c>
    </row>
    <row r="23" ht="51.0" customHeight="1">
      <c r="A23" s="55"/>
      <c r="B23" s="56" t="s">
        <v>112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G25" si="2">SUM(D26:D27)</f>
        <v>0</v>
      </c>
      <c r="E25" s="34">
        <f t="shared" si="2"/>
        <v>0</v>
      </c>
      <c r="F25" s="34">
        <f t="shared" si="2"/>
        <v>0</v>
      </c>
      <c r="G25" s="34">
        <f t="shared" si="2"/>
        <v>0</v>
      </c>
      <c r="H25" s="34">
        <v>5.0</v>
      </c>
      <c r="I25" s="34">
        <v>4.0</v>
      </c>
      <c r="J25" s="34">
        <f t="shared" ref="J25:N25" si="3">SUM(J26:J27)</f>
        <v>25</v>
      </c>
      <c r="K25" s="34">
        <f t="shared" si="3"/>
        <v>0</v>
      </c>
      <c r="L25" s="34">
        <f t="shared" si="3"/>
        <v>0</v>
      </c>
      <c r="M25" s="34">
        <f t="shared" si="3"/>
        <v>0</v>
      </c>
      <c r="N25" s="34">
        <f t="shared" si="3"/>
        <v>0</v>
      </c>
      <c r="O25" s="34">
        <v>3.0</v>
      </c>
      <c r="P25" s="34">
        <v>4.0</v>
      </c>
      <c r="Q25" s="34">
        <v>19.0</v>
      </c>
      <c r="R25" s="34">
        <f t="shared" ref="R25:U25" si="4">SUM(R26:R27)</f>
        <v>0</v>
      </c>
      <c r="S25" s="34">
        <f t="shared" si="4"/>
        <v>0</v>
      </c>
      <c r="T25" s="34">
        <f t="shared" si="4"/>
        <v>0</v>
      </c>
      <c r="U25" s="34">
        <f t="shared" si="4"/>
        <v>0</v>
      </c>
      <c r="V25" s="34">
        <v>5.0</v>
      </c>
      <c r="W25" s="34">
        <v>5.0</v>
      </c>
      <c r="X25" s="34">
        <v>18.0</v>
      </c>
      <c r="Y25" s="34">
        <f t="shared" ref="Y25:AB25" si="5">SUM(Y26:Y27)</f>
        <v>0</v>
      </c>
      <c r="Z25" s="34">
        <f t="shared" si="5"/>
        <v>0</v>
      </c>
      <c r="AA25" s="34">
        <f t="shared" si="5"/>
        <v>0</v>
      </c>
      <c r="AB25" s="34">
        <f t="shared" si="5"/>
        <v>0</v>
      </c>
      <c r="AC25" s="34">
        <v>3.0</v>
      </c>
      <c r="AD25" s="34">
        <v>6.0</v>
      </c>
      <c r="AE25" s="34">
        <v>20.0</v>
      </c>
      <c r="AF25" s="34">
        <f t="shared" ref="AF25:AH25" si="6">SUM(AF26:AF27)</f>
        <v>0</v>
      </c>
      <c r="AG25" s="34">
        <f t="shared" si="6"/>
        <v>0</v>
      </c>
      <c r="AH25" s="34">
        <f t="shared" si="6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>
        <v>2.0</v>
      </c>
      <c r="I26" s="38">
        <v>1.0</v>
      </c>
      <c r="J26" s="38">
        <v>17.0</v>
      </c>
      <c r="K26" s="38"/>
      <c r="L26" s="38"/>
      <c r="M26" s="38"/>
      <c r="N26" s="38"/>
      <c r="O26" s="38">
        <v>1.0</v>
      </c>
      <c r="P26" s="38">
        <v>2.0</v>
      </c>
      <c r="Q26" s="38">
        <v>9.0</v>
      </c>
      <c r="R26" s="38"/>
      <c r="S26" s="38"/>
      <c r="T26" s="38"/>
      <c r="U26" s="38"/>
      <c r="V26" s="38">
        <v>2.0</v>
      </c>
      <c r="W26" s="38">
        <v>2.0</v>
      </c>
      <c r="X26" s="38">
        <v>11.0</v>
      </c>
      <c r="Y26" s="38"/>
      <c r="Z26" s="38"/>
      <c r="AA26" s="38"/>
      <c r="AB26" s="38"/>
      <c r="AC26" s="38">
        <v>0.0</v>
      </c>
      <c r="AD26" s="38">
        <v>1.0</v>
      </c>
      <c r="AE26" s="38">
        <v>10.0</v>
      </c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>
        <v>3.0</v>
      </c>
      <c r="I27" s="38">
        <v>3.0</v>
      </c>
      <c r="J27" s="38">
        <v>8.0</v>
      </c>
      <c r="K27" s="38"/>
      <c r="L27" s="38"/>
      <c r="M27" s="38"/>
      <c r="N27" s="38"/>
      <c r="O27" s="38">
        <v>2.0</v>
      </c>
      <c r="P27" s="38">
        <v>2.0</v>
      </c>
      <c r="Q27" s="38">
        <v>10.0</v>
      </c>
      <c r="R27" s="38"/>
      <c r="S27" s="38"/>
      <c r="T27" s="38"/>
      <c r="U27" s="38"/>
      <c r="V27" s="38">
        <v>3.0</v>
      </c>
      <c r="W27" s="38">
        <v>3.0</v>
      </c>
      <c r="X27" s="38">
        <v>7.0</v>
      </c>
      <c r="Y27" s="38"/>
      <c r="Z27" s="38"/>
      <c r="AA27" s="38"/>
      <c r="AB27" s="38"/>
      <c r="AC27" s="38">
        <v>3.0</v>
      </c>
      <c r="AD27" s="38">
        <v>5.0</v>
      </c>
      <c r="AE27" s="38">
        <v>10.0</v>
      </c>
      <c r="AF27" s="38"/>
      <c r="AG27" s="38"/>
      <c r="AH27" s="38"/>
      <c r="AI27" s="35"/>
      <c r="AJ27" s="28">
        <f>COUNTIF($D$19:$AH$19,"Currículo Ed. Fís.")</f>
        <v>3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>
        <v>0.0</v>
      </c>
      <c r="I28" s="42">
        <v>0.0</v>
      </c>
      <c r="J28" s="42">
        <v>9.0</v>
      </c>
      <c r="K28" s="42"/>
      <c r="L28" s="42"/>
      <c r="M28" s="42"/>
      <c r="N28" s="42"/>
      <c r="O28" s="42">
        <v>0.0</v>
      </c>
      <c r="P28" s="42">
        <v>0.0</v>
      </c>
      <c r="Q28" s="42">
        <v>0.0</v>
      </c>
      <c r="R28" s="42"/>
      <c r="S28" s="42"/>
      <c r="T28" s="42"/>
      <c r="U28" s="42"/>
      <c r="V28" s="42">
        <v>0.0</v>
      </c>
      <c r="W28" s="42">
        <v>0.0</v>
      </c>
      <c r="X28" s="42">
        <v>0.0</v>
      </c>
      <c r="Y28" s="42"/>
      <c r="Z28" s="42"/>
      <c r="AA28" s="42"/>
      <c r="AB28" s="42"/>
      <c r="AC28" s="42">
        <v>0.0</v>
      </c>
      <c r="AD28" s="42">
        <v>0.0</v>
      </c>
      <c r="AE28" s="42">
        <v>0.0</v>
      </c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 t="s">
        <v>105</v>
      </c>
      <c r="I29" s="42" t="s">
        <v>105</v>
      </c>
      <c r="J29" s="42" t="s">
        <v>55</v>
      </c>
      <c r="K29" s="42"/>
      <c r="L29" s="42"/>
      <c r="M29" s="42"/>
      <c r="N29" s="42"/>
      <c r="O29" s="42" t="s">
        <v>105</v>
      </c>
      <c r="P29" s="42" t="s">
        <v>105</v>
      </c>
      <c r="Q29" s="42" t="s">
        <v>55</v>
      </c>
      <c r="R29" s="42"/>
      <c r="S29" s="42"/>
      <c r="T29" s="42"/>
      <c r="U29" s="42"/>
      <c r="V29" s="42" t="s">
        <v>105</v>
      </c>
      <c r="W29" s="42" t="s">
        <v>105</v>
      </c>
      <c r="X29" s="42" t="s">
        <v>105</v>
      </c>
      <c r="Y29" s="42"/>
      <c r="Z29" s="42"/>
      <c r="AA29" s="42"/>
      <c r="AB29" s="42"/>
      <c r="AC29" s="42" t="s">
        <v>105</v>
      </c>
      <c r="AD29" s="42" t="s">
        <v>105</v>
      </c>
      <c r="AE29" s="42" t="s">
        <v>105</v>
      </c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 t="s">
        <v>31</v>
      </c>
      <c r="I30" s="49" t="s">
        <v>31</v>
      </c>
      <c r="J30" s="49" t="s">
        <v>31</v>
      </c>
      <c r="K30" s="49"/>
      <c r="L30" s="49"/>
      <c r="M30" s="49"/>
      <c r="N30" s="49"/>
      <c r="O30" s="49" t="s">
        <v>31</v>
      </c>
      <c r="P30" s="49" t="s">
        <v>31</v>
      </c>
      <c r="Q30" s="49" t="s">
        <v>31</v>
      </c>
      <c r="R30" s="49"/>
      <c r="S30" s="49"/>
      <c r="T30" s="49"/>
      <c r="U30" s="49"/>
      <c r="V30" s="49" t="s">
        <v>31</v>
      </c>
      <c r="W30" s="49" t="s">
        <v>31</v>
      </c>
      <c r="X30" s="49" t="s">
        <v>31</v>
      </c>
      <c r="Y30" s="49"/>
      <c r="Z30" s="49"/>
      <c r="AA30" s="49"/>
      <c r="AB30" s="49"/>
      <c r="AC30" s="49" t="s">
        <v>31</v>
      </c>
      <c r="AD30" s="49" t="s">
        <v>31</v>
      </c>
      <c r="AE30" s="49" t="s">
        <v>31</v>
      </c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 t="s">
        <v>83</v>
      </c>
      <c r="I31" s="49" t="s">
        <v>83</v>
      </c>
      <c r="J31" s="49" t="s">
        <v>84</v>
      </c>
      <c r="K31" s="49"/>
      <c r="L31" s="49"/>
      <c r="M31" s="49"/>
      <c r="N31" s="49"/>
      <c r="O31" s="49" t="s">
        <v>83</v>
      </c>
      <c r="P31" s="49" t="s">
        <v>83</v>
      </c>
      <c r="Q31" s="49" t="s">
        <v>83</v>
      </c>
      <c r="R31" s="49"/>
      <c r="S31" s="49"/>
      <c r="T31" s="49"/>
      <c r="U31" s="49"/>
      <c r="V31" s="49" t="s">
        <v>83</v>
      </c>
      <c r="W31" s="49" t="s">
        <v>83</v>
      </c>
      <c r="X31" s="49" t="s">
        <v>83</v>
      </c>
      <c r="Y31" s="49"/>
      <c r="Z31" s="49"/>
      <c r="AA31" s="49"/>
      <c r="AB31" s="49"/>
      <c r="AC31" s="49" t="s">
        <v>83</v>
      </c>
      <c r="AD31" s="49" t="s">
        <v>83</v>
      </c>
      <c r="AE31" s="49" t="s">
        <v>83</v>
      </c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113</v>
      </c>
      <c r="C32" s="10"/>
      <c r="D32" s="49"/>
      <c r="E32" s="49"/>
      <c r="F32" s="49"/>
      <c r="G32" s="49"/>
      <c r="H32" s="49">
        <v>2.0</v>
      </c>
      <c r="I32" s="49">
        <v>2.0</v>
      </c>
      <c r="J32" s="49">
        <v>6.0</v>
      </c>
      <c r="K32" s="49"/>
      <c r="L32" s="49"/>
      <c r="M32" s="49"/>
      <c r="N32" s="49"/>
      <c r="O32" s="49">
        <v>2.0</v>
      </c>
      <c r="P32" s="49">
        <v>2.0</v>
      </c>
      <c r="Q32" s="49">
        <v>6.0</v>
      </c>
      <c r="R32" s="49"/>
      <c r="S32" s="49"/>
      <c r="T32" s="49"/>
      <c r="U32" s="49"/>
      <c r="V32" s="49">
        <v>2.0</v>
      </c>
      <c r="W32" s="49">
        <v>2.0</v>
      </c>
      <c r="X32" s="49">
        <v>6.0</v>
      </c>
      <c r="Y32" s="49"/>
      <c r="Z32" s="49"/>
      <c r="AA32" s="49"/>
      <c r="AB32" s="49"/>
      <c r="AC32" s="49">
        <v>2.0</v>
      </c>
      <c r="AD32" s="49">
        <v>2.0</v>
      </c>
      <c r="AE32" s="49">
        <v>6.0</v>
      </c>
      <c r="AF32" s="49"/>
      <c r="AG32" s="49"/>
      <c r="AH32" s="49"/>
      <c r="AI32" s="35"/>
      <c r="AJ32" s="21">
        <f>COUNTIF($D$20:$AH$20,"Manhã")</f>
        <v>3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0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/>
      <c r="F34" s="74"/>
      <c r="G34" s="74"/>
      <c r="H34" s="74" t="s">
        <v>73</v>
      </c>
      <c r="I34" s="74" t="s">
        <v>73</v>
      </c>
      <c r="J34" s="74" t="s">
        <v>73</v>
      </c>
      <c r="K34" s="74"/>
      <c r="L34" s="74"/>
      <c r="M34" s="74"/>
      <c r="N34" s="74"/>
      <c r="O34" s="74" t="s">
        <v>73</v>
      </c>
      <c r="P34" s="74" t="s">
        <v>73</v>
      </c>
      <c r="Q34" s="74" t="s">
        <v>73</v>
      </c>
      <c r="R34" s="74"/>
      <c r="S34" s="74"/>
      <c r="T34" s="74"/>
      <c r="U34" s="74"/>
      <c r="V34" s="74" t="s">
        <v>73</v>
      </c>
      <c r="W34" s="74" t="s">
        <v>73</v>
      </c>
      <c r="X34" s="74" t="s">
        <v>73</v>
      </c>
      <c r="Y34" s="74"/>
      <c r="Z34" s="74"/>
      <c r="AA34" s="74"/>
      <c r="AB34" s="74"/>
      <c r="AC34" s="74" t="s">
        <v>73</v>
      </c>
      <c r="AD34" s="74" t="s">
        <v>73</v>
      </c>
      <c r="AE34" s="74" t="s">
        <v>73</v>
      </c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/>
      <c r="F35" s="75"/>
      <c r="G35" s="75"/>
      <c r="H35" s="75" t="s">
        <v>73</v>
      </c>
      <c r="I35" s="75"/>
      <c r="J35" s="75" t="s">
        <v>73</v>
      </c>
      <c r="K35" s="75"/>
      <c r="L35" s="75"/>
      <c r="M35" s="75"/>
      <c r="N35" s="75"/>
      <c r="O35" s="75" t="s">
        <v>73</v>
      </c>
      <c r="P35" s="75"/>
      <c r="Q35" s="75" t="s">
        <v>73</v>
      </c>
      <c r="R35" s="75"/>
      <c r="S35" s="75"/>
      <c r="T35" s="75"/>
      <c r="U35" s="75"/>
      <c r="V35" s="75" t="s">
        <v>73</v>
      </c>
      <c r="W35" s="75"/>
      <c r="X35" s="75" t="s">
        <v>73</v>
      </c>
      <c r="Y35" s="75"/>
      <c r="Z35" s="75"/>
      <c r="AA35" s="75"/>
      <c r="AB35" s="75"/>
      <c r="AC35" s="75" t="s">
        <v>73</v>
      </c>
      <c r="AD35" s="75"/>
      <c r="AE35" s="75" t="s">
        <v>73</v>
      </c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72</v>
      </c>
      <c r="C36" s="10"/>
      <c r="D36" s="78"/>
      <c r="E36" s="78"/>
      <c r="F36" s="78"/>
      <c r="G36" s="78"/>
      <c r="H36" s="78"/>
      <c r="I36" s="78" t="s">
        <v>73</v>
      </c>
      <c r="J36" s="78" t="s">
        <v>73</v>
      </c>
      <c r="K36" s="78"/>
      <c r="L36" s="78"/>
      <c r="M36" s="78"/>
      <c r="N36" s="78"/>
      <c r="O36" s="78"/>
      <c r="P36" s="78" t="s">
        <v>73</v>
      </c>
      <c r="Q36" s="78" t="s">
        <v>73</v>
      </c>
      <c r="R36" s="78"/>
      <c r="S36" s="78"/>
      <c r="T36" s="78"/>
      <c r="U36" s="78"/>
      <c r="V36" s="78"/>
      <c r="W36" s="78" t="s">
        <v>73</v>
      </c>
      <c r="X36" s="78" t="s">
        <v>73</v>
      </c>
      <c r="Y36" s="78"/>
      <c r="Z36" s="78"/>
      <c r="AA36" s="78"/>
      <c r="AB36" s="78"/>
      <c r="AC36" s="78"/>
      <c r="AD36" s="78" t="s">
        <v>73</v>
      </c>
      <c r="AE36" s="78" t="s">
        <v>73</v>
      </c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75</v>
      </c>
      <c r="C37" s="10"/>
      <c r="D37" s="75"/>
      <c r="E37" s="75"/>
      <c r="F37" s="75"/>
      <c r="G37" s="75"/>
      <c r="H37" s="75"/>
      <c r="I37" s="75"/>
      <c r="J37" s="75" t="s">
        <v>73</v>
      </c>
      <c r="K37" s="75"/>
      <c r="L37" s="75"/>
      <c r="M37" s="75"/>
      <c r="N37" s="75"/>
      <c r="O37" s="75"/>
      <c r="P37" s="75"/>
      <c r="Q37" s="75" t="s">
        <v>73</v>
      </c>
      <c r="R37" s="75"/>
      <c r="S37" s="75"/>
      <c r="T37" s="75"/>
      <c r="U37" s="75"/>
      <c r="V37" s="75"/>
      <c r="W37" s="75"/>
      <c r="X37" s="75" t="s">
        <v>73</v>
      </c>
      <c r="Y37" s="75"/>
      <c r="Z37" s="75"/>
      <c r="AA37" s="75"/>
      <c r="AB37" s="75"/>
      <c r="AC37" s="75"/>
      <c r="AD37" s="75"/>
      <c r="AE37" s="75" t="s">
        <v>73</v>
      </c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107</v>
      </c>
      <c r="C38" s="10"/>
      <c r="D38" s="75"/>
      <c r="E38" s="75"/>
      <c r="F38" s="75"/>
      <c r="G38" s="75"/>
      <c r="H38" s="75"/>
      <c r="I38" s="75"/>
      <c r="J38" s="75" t="s">
        <v>73</v>
      </c>
      <c r="K38" s="75"/>
      <c r="L38" s="75"/>
      <c r="M38" s="75"/>
      <c r="N38" s="75"/>
      <c r="O38" s="75"/>
      <c r="P38" s="75"/>
      <c r="Q38" s="75" t="s">
        <v>73</v>
      </c>
      <c r="R38" s="75"/>
      <c r="S38" s="75"/>
      <c r="T38" s="75"/>
      <c r="U38" s="75"/>
      <c r="V38" s="75"/>
      <c r="W38" s="75"/>
      <c r="X38" s="75" t="s">
        <v>73</v>
      </c>
      <c r="Y38" s="75"/>
      <c r="Z38" s="75"/>
      <c r="AA38" s="75"/>
      <c r="AB38" s="75"/>
      <c r="AC38" s="75"/>
      <c r="AD38" s="75"/>
      <c r="AE38" s="75" t="s">
        <v>73</v>
      </c>
      <c r="AF38" s="75"/>
      <c r="AG38" s="75"/>
      <c r="AH38" s="75"/>
      <c r="AI38" s="35"/>
      <c r="AJ38" s="79">
        <f>COUNTIF($D$21:$AH$21,"canoagem")</f>
        <v>3</v>
      </c>
      <c r="AK38" s="29" t="s">
        <v>41</v>
      </c>
      <c r="AL38" s="30"/>
    </row>
    <row r="39" ht="24.75" customHeight="1">
      <c r="A39" s="67"/>
      <c r="B39" s="73" t="s">
        <v>108</v>
      </c>
      <c r="C39" s="10"/>
      <c r="D39" s="78"/>
      <c r="E39" s="78"/>
      <c r="F39" s="78"/>
      <c r="G39" s="78"/>
      <c r="H39" s="78"/>
      <c r="I39" s="78"/>
      <c r="J39" s="78" t="s">
        <v>73</v>
      </c>
      <c r="K39" s="78"/>
      <c r="L39" s="78"/>
      <c r="M39" s="78"/>
      <c r="N39" s="78"/>
      <c r="O39" s="78"/>
      <c r="P39" s="78"/>
      <c r="Q39" s="78" t="s">
        <v>73</v>
      </c>
      <c r="R39" s="78"/>
      <c r="S39" s="78"/>
      <c r="T39" s="78"/>
      <c r="U39" s="78"/>
      <c r="V39" s="78"/>
      <c r="W39" s="78"/>
      <c r="X39" s="78" t="s">
        <v>73</v>
      </c>
      <c r="Y39" s="78"/>
      <c r="Z39" s="78"/>
      <c r="AA39" s="78"/>
      <c r="AB39" s="78"/>
      <c r="AC39" s="78"/>
      <c r="AD39" s="78"/>
      <c r="AE39" s="78" t="s">
        <v>73</v>
      </c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33.33333333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117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58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59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9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2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10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12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11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1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40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40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12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9.75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3.333333333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3.333333333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2.925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114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48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7"/>
      <c r="AJ9" s="28">
        <f>SUM($D$11:$AH$11)</f>
        <v>26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>SUM(D11:D12)</f>
        <v>0</v>
      </c>
      <c r="E10" s="34">
        <v>48.0</v>
      </c>
      <c r="F10" s="34">
        <f t="shared" ref="F10:AH10" si="1">SUM(F11:F12)</f>
        <v>0</v>
      </c>
      <c r="G10" s="34">
        <f t="shared" si="1"/>
        <v>0</v>
      </c>
      <c r="H10" s="34">
        <f t="shared" si="1"/>
        <v>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0</v>
      </c>
      <c r="R10" s="34">
        <f t="shared" si="1"/>
        <v>0</v>
      </c>
      <c r="S10" s="34">
        <f t="shared" si="1"/>
        <v>0</v>
      </c>
      <c r="T10" s="34">
        <f t="shared" si="1"/>
        <v>0</v>
      </c>
      <c r="U10" s="34">
        <f t="shared" si="1"/>
        <v>0</v>
      </c>
      <c r="V10" s="34">
        <f t="shared" si="1"/>
        <v>0</v>
      </c>
      <c r="W10" s="34">
        <f t="shared" si="1"/>
        <v>0</v>
      </c>
      <c r="X10" s="34">
        <f t="shared" si="1"/>
        <v>0</v>
      </c>
      <c r="Y10" s="34">
        <f t="shared" si="1"/>
        <v>0</v>
      </c>
      <c r="Z10" s="34">
        <f t="shared" si="1"/>
        <v>0</v>
      </c>
      <c r="AA10" s="34">
        <f t="shared" si="1"/>
        <v>0</v>
      </c>
      <c r="AB10" s="34">
        <f t="shared" si="1"/>
        <v>0</v>
      </c>
      <c r="AC10" s="34">
        <f t="shared" si="1"/>
        <v>0</v>
      </c>
      <c r="AD10" s="34">
        <f t="shared" si="1"/>
        <v>0</v>
      </c>
      <c r="AE10" s="34">
        <f t="shared" si="1"/>
        <v>0</v>
      </c>
      <c r="AF10" s="34">
        <f t="shared" si="1"/>
        <v>0</v>
      </c>
      <c r="AG10" s="34">
        <f t="shared" si="1"/>
        <v>0</v>
      </c>
      <c r="AH10" s="34">
        <f t="shared" si="1"/>
        <v>0</v>
      </c>
      <c r="AI10" s="35"/>
      <c r="AJ10" s="28">
        <f>SUM($D$12:$AH$12)</f>
        <v>22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>
        <v>26.0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5"/>
      <c r="AJ11" s="28">
        <f>SUM($D$13:$AH$13)</f>
        <v>0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>
        <v>22.0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5"/>
      <c r="AJ12" s="39">
        <f>SUM($D$14:$AH$14)</f>
        <v>2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>
        <v>0.0</v>
      </c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35"/>
      <c r="AJ13" s="43">
        <f>SUM($D$15:$AH$15)</f>
        <v>1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>
        <v>2.0</v>
      </c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35"/>
      <c r="AJ14" s="46">
        <f>SUM($D$16:$AH$16)</f>
        <v>2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>
        <v>1.0</v>
      </c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>
        <v>2.0</v>
      </c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35"/>
      <c r="AJ16" s="28">
        <f>COUNTIF($D$17:$AH$17,"2º ciclo")</f>
        <v>0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 t="s">
        <v>101</v>
      </c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35"/>
      <c r="AJ17" s="28">
        <f>COUNTIF($D$17:$AH$17,"3º ciclo")</f>
        <v>0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 t="s">
        <v>31</v>
      </c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27"/>
      <c r="AJ18" s="28">
        <f>COUNTIF($D$17:$AH$17,"secundário")</f>
        <v>1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 t="s">
        <v>34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 t="s">
        <v>38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 t="s">
        <v>41</v>
      </c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27"/>
      <c r="AJ21" s="50">
        <f>COUNTA($D$11:$AH$11)</f>
        <v>1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35"/>
      <c r="AJ22" s="21">
        <f>COUNTIF($D$18:$AH$18,"Sede")</f>
        <v>1</v>
      </c>
      <c r="AK22" s="22" t="s">
        <v>45</v>
      </c>
      <c r="AL22" s="23" t="s">
        <v>30</v>
      </c>
    </row>
    <row r="23" ht="51.0" customHeight="1">
      <c r="A23" s="55"/>
      <c r="B23" s="56" t="s">
        <v>115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E25" si="2">SUM(D26:D27)</f>
        <v>0</v>
      </c>
      <c r="E25" s="34">
        <f t="shared" si="2"/>
        <v>0</v>
      </c>
      <c r="F25" s="34">
        <v>2.0</v>
      </c>
      <c r="G25" s="34">
        <v>5.0</v>
      </c>
      <c r="H25" s="34">
        <v>14.0</v>
      </c>
      <c r="I25" s="34">
        <f t="shared" ref="I25:L25" si="3">SUM(I26:I27)</f>
        <v>0</v>
      </c>
      <c r="J25" s="34">
        <f t="shared" si="3"/>
        <v>0</v>
      </c>
      <c r="K25" s="34">
        <f t="shared" si="3"/>
        <v>0</v>
      </c>
      <c r="L25" s="34">
        <f t="shared" si="3"/>
        <v>0</v>
      </c>
      <c r="M25" s="34">
        <v>2.0</v>
      </c>
      <c r="N25" s="34">
        <v>2.0</v>
      </c>
      <c r="O25" s="34">
        <v>10.0</v>
      </c>
      <c r="P25" s="34">
        <f t="shared" ref="P25:AH25" si="4">SUM(P26:P27)</f>
        <v>0</v>
      </c>
      <c r="Q25" s="34">
        <f t="shared" si="4"/>
        <v>0</v>
      </c>
      <c r="R25" s="34">
        <f t="shared" si="4"/>
        <v>0</v>
      </c>
      <c r="S25" s="34">
        <f t="shared" si="4"/>
        <v>0</v>
      </c>
      <c r="T25" s="34">
        <f t="shared" si="4"/>
        <v>0</v>
      </c>
      <c r="U25" s="34">
        <f t="shared" si="4"/>
        <v>0</v>
      </c>
      <c r="V25" s="34">
        <f t="shared" si="4"/>
        <v>0</v>
      </c>
      <c r="W25" s="34">
        <f t="shared" si="4"/>
        <v>0</v>
      </c>
      <c r="X25" s="34">
        <f t="shared" si="4"/>
        <v>0</v>
      </c>
      <c r="Y25" s="34">
        <f t="shared" si="4"/>
        <v>0</v>
      </c>
      <c r="Z25" s="34">
        <f t="shared" si="4"/>
        <v>0</v>
      </c>
      <c r="AA25" s="34">
        <f t="shared" si="4"/>
        <v>0</v>
      </c>
      <c r="AB25" s="34">
        <f t="shared" si="4"/>
        <v>0</v>
      </c>
      <c r="AC25" s="34">
        <f t="shared" si="4"/>
        <v>0</v>
      </c>
      <c r="AD25" s="34">
        <f t="shared" si="4"/>
        <v>0</v>
      </c>
      <c r="AE25" s="34">
        <f t="shared" si="4"/>
        <v>0</v>
      </c>
      <c r="AF25" s="34">
        <f t="shared" si="4"/>
        <v>0</v>
      </c>
      <c r="AG25" s="34">
        <f t="shared" si="4"/>
        <v>0</v>
      </c>
      <c r="AH25" s="34">
        <f t="shared" si="4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>
        <v>0.0</v>
      </c>
      <c r="G26" s="38">
        <v>2.0</v>
      </c>
      <c r="H26" s="38">
        <v>7.0</v>
      </c>
      <c r="I26" s="38"/>
      <c r="J26" s="38"/>
      <c r="K26" s="38"/>
      <c r="L26" s="38"/>
      <c r="M26" s="38">
        <v>0.0</v>
      </c>
      <c r="N26" s="38">
        <v>1.0</v>
      </c>
      <c r="O26" s="38">
        <v>4.0</v>
      </c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>
        <v>2.0</v>
      </c>
      <c r="G27" s="38">
        <v>3.0</v>
      </c>
      <c r="H27" s="38">
        <v>7.0</v>
      </c>
      <c r="I27" s="38"/>
      <c r="J27" s="38"/>
      <c r="K27" s="38"/>
      <c r="L27" s="38"/>
      <c r="M27" s="38">
        <v>2.0</v>
      </c>
      <c r="N27" s="38">
        <v>1.0</v>
      </c>
      <c r="O27" s="38">
        <v>6.0</v>
      </c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5"/>
      <c r="AJ27" s="28">
        <f>COUNTIF($D$19:$AH$19,"Currículo Ed. Fís.")</f>
        <v>1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>
        <v>0.0</v>
      </c>
      <c r="G28" s="42">
        <v>0.0</v>
      </c>
      <c r="H28" s="42">
        <v>0.0</v>
      </c>
      <c r="I28" s="42"/>
      <c r="J28" s="42"/>
      <c r="K28" s="42"/>
      <c r="L28" s="42"/>
      <c r="M28" s="42">
        <v>0.0</v>
      </c>
      <c r="N28" s="42">
        <v>0.0</v>
      </c>
      <c r="O28" s="42">
        <v>0.0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 t="s">
        <v>55</v>
      </c>
      <c r="G29" s="42" t="s">
        <v>105</v>
      </c>
      <c r="H29" s="42" t="s">
        <v>105</v>
      </c>
      <c r="I29" s="42"/>
      <c r="J29" s="42"/>
      <c r="K29" s="42"/>
      <c r="L29" s="42"/>
      <c r="M29" s="42" t="s">
        <v>105</v>
      </c>
      <c r="N29" s="42" t="s">
        <v>105</v>
      </c>
      <c r="O29" s="42" t="s">
        <v>105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 t="s">
        <v>31</v>
      </c>
      <c r="G30" s="49" t="s">
        <v>31</v>
      </c>
      <c r="H30" s="49" t="s">
        <v>31</v>
      </c>
      <c r="I30" s="49"/>
      <c r="J30" s="49"/>
      <c r="K30" s="49"/>
      <c r="L30" s="49"/>
      <c r="M30" s="49" t="s">
        <v>31</v>
      </c>
      <c r="N30" s="49" t="s">
        <v>31</v>
      </c>
      <c r="O30" s="49" t="s">
        <v>31</v>
      </c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 t="s">
        <v>41</v>
      </c>
      <c r="G31" s="49" t="s">
        <v>83</v>
      </c>
      <c r="H31" s="49" t="s">
        <v>83</v>
      </c>
      <c r="I31" s="49"/>
      <c r="J31" s="49"/>
      <c r="K31" s="49"/>
      <c r="L31" s="49"/>
      <c r="M31" s="49" t="s">
        <v>85</v>
      </c>
      <c r="N31" s="49" t="s">
        <v>83</v>
      </c>
      <c r="O31" s="49" t="s">
        <v>83</v>
      </c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116</v>
      </c>
      <c r="C32" s="10"/>
      <c r="D32" s="49"/>
      <c r="E32" s="49"/>
      <c r="F32" s="49">
        <v>2.0</v>
      </c>
      <c r="G32" s="49">
        <v>2.0</v>
      </c>
      <c r="H32" s="49">
        <v>6.0</v>
      </c>
      <c r="I32" s="49"/>
      <c r="J32" s="49"/>
      <c r="K32" s="49"/>
      <c r="L32" s="49"/>
      <c r="M32" s="49">
        <v>2.0</v>
      </c>
      <c r="N32" s="49">
        <v>2.0</v>
      </c>
      <c r="O32" s="49">
        <v>6.0</v>
      </c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35"/>
      <c r="AJ32" s="21">
        <f>COUNTIF($D$20:$AH$20,"Manhã")</f>
        <v>0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1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/>
      <c r="F34" s="74" t="s">
        <v>73</v>
      </c>
      <c r="G34" s="74" t="s">
        <v>73</v>
      </c>
      <c r="H34" s="74" t="s">
        <v>73</v>
      </c>
      <c r="I34" s="74"/>
      <c r="J34" s="74"/>
      <c r="K34" s="74"/>
      <c r="L34" s="74"/>
      <c r="M34" s="74" t="s">
        <v>73</v>
      </c>
      <c r="N34" s="74" t="s">
        <v>73</v>
      </c>
      <c r="O34" s="74" t="s">
        <v>73</v>
      </c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/>
      <c r="F35" s="75" t="s">
        <v>73</v>
      </c>
      <c r="G35" s="75"/>
      <c r="H35" s="75" t="s">
        <v>73</v>
      </c>
      <c r="I35" s="75"/>
      <c r="J35" s="75"/>
      <c r="K35" s="75"/>
      <c r="L35" s="75"/>
      <c r="M35" s="75" t="s">
        <v>73</v>
      </c>
      <c r="N35" s="75"/>
      <c r="O35" s="75" t="s">
        <v>73</v>
      </c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117</v>
      </c>
      <c r="C36" s="10"/>
      <c r="D36" s="78"/>
      <c r="E36" s="78"/>
      <c r="F36" s="78"/>
      <c r="G36" s="78" t="s">
        <v>73</v>
      </c>
      <c r="H36" s="78" t="s">
        <v>73</v>
      </c>
      <c r="I36" s="78"/>
      <c r="J36" s="78"/>
      <c r="K36" s="78"/>
      <c r="L36" s="78"/>
      <c r="M36" s="78"/>
      <c r="N36" s="78" t="s">
        <v>73</v>
      </c>
      <c r="O36" s="78" t="s">
        <v>73</v>
      </c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108</v>
      </c>
      <c r="C37" s="10"/>
      <c r="D37" s="75"/>
      <c r="E37" s="75"/>
      <c r="F37" s="75"/>
      <c r="G37" s="75"/>
      <c r="H37" s="75" t="s">
        <v>73</v>
      </c>
      <c r="I37" s="75"/>
      <c r="J37" s="75"/>
      <c r="K37" s="75"/>
      <c r="L37" s="75"/>
      <c r="M37" s="75"/>
      <c r="N37" s="75"/>
      <c r="O37" s="75" t="s">
        <v>73</v>
      </c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107</v>
      </c>
      <c r="C38" s="10"/>
      <c r="D38" s="75"/>
      <c r="E38" s="75"/>
      <c r="F38" s="75"/>
      <c r="G38" s="75"/>
      <c r="H38" s="75" t="s">
        <v>73</v>
      </c>
      <c r="I38" s="75"/>
      <c r="J38" s="75"/>
      <c r="K38" s="75"/>
      <c r="L38" s="75"/>
      <c r="M38" s="75"/>
      <c r="N38" s="75"/>
      <c r="O38" s="75" t="s">
        <v>73</v>
      </c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1</v>
      </c>
      <c r="AK38" s="29" t="s">
        <v>41</v>
      </c>
      <c r="AL38" s="30"/>
    </row>
    <row r="39" ht="24.75" customHeight="1">
      <c r="A39" s="67"/>
      <c r="B39" s="73" t="s">
        <v>75</v>
      </c>
      <c r="C39" s="10"/>
      <c r="D39" s="78"/>
      <c r="E39" s="78"/>
      <c r="F39" s="78"/>
      <c r="G39" s="78"/>
      <c r="H39" s="78" t="s">
        <v>73</v>
      </c>
      <c r="I39" s="78"/>
      <c r="J39" s="78"/>
      <c r="K39" s="78"/>
      <c r="L39" s="78"/>
      <c r="M39" s="78"/>
      <c r="N39" s="78"/>
      <c r="O39" s="78" t="s">
        <v>73</v>
      </c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48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35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14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21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1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5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6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1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4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1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20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20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6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5.833333333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3.333333333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3.333333333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1.75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118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133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>
        <v>31.0</v>
      </c>
      <c r="AI9" s="27"/>
      <c r="AJ9" s="28">
        <f>SUM($D$11:$AH$11)</f>
        <v>62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H10" si="1">SUM(D11:D12)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f t="shared" si="1"/>
        <v>0</v>
      </c>
      <c r="I10" s="34">
        <v>25.0</v>
      </c>
      <c r="J10" s="34">
        <f t="shared" ref="J10:N10" si="2">SUM(J11:J12)</f>
        <v>0</v>
      </c>
      <c r="K10" s="34">
        <f t="shared" si="2"/>
        <v>0</v>
      </c>
      <c r="L10" s="34">
        <f t="shared" si="2"/>
        <v>0</v>
      </c>
      <c r="M10" s="34">
        <f t="shared" si="2"/>
        <v>0</v>
      </c>
      <c r="N10" s="34">
        <f t="shared" si="2"/>
        <v>0</v>
      </c>
      <c r="O10" s="34">
        <v>21.0</v>
      </c>
      <c r="P10" s="34">
        <v>43.0</v>
      </c>
      <c r="Q10" s="34">
        <f t="shared" ref="Q10:U10" si="3">SUM(Q11:Q12)</f>
        <v>0</v>
      </c>
      <c r="R10" s="34">
        <f t="shared" si="3"/>
        <v>0</v>
      </c>
      <c r="S10" s="34">
        <f t="shared" si="3"/>
        <v>0</v>
      </c>
      <c r="T10" s="34">
        <f t="shared" si="3"/>
        <v>0</v>
      </c>
      <c r="U10" s="34">
        <f t="shared" si="3"/>
        <v>0</v>
      </c>
      <c r="V10" s="34">
        <v>44.0</v>
      </c>
      <c r="W10" s="34">
        <f t="shared" ref="W10:AH10" si="4">SUM(W11:W12)</f>
        <v>0</v>
      </c>
      <c r="X10" s="34">
        <f t="shared" si="4"/>
        <v>0</v>
      </c>
      <c r="Y10" s="34">
        <f t="shared" si="4"/>
        <v>0</v>
      </c>
      <c r="Z10" s="34">
        <f t="shared" si="4"/>
        <v>0</v>
      </c>
      <c r="AA10" s="34">
        <f t="shared" si="4"/>
        <v>0</v>
      </c>
      <c r="AB10" s="34">
        <f t="shared" si="4"/>
        <v>0</v>
      </c>
      <c r="AC10" s="34">
        <f t="shared" si="4"/>
        <v>0</v>
      </c>
      <c r="AD10" s="34">
        <f t="shared" si="4"/>
        <v>0</v>
      </c>
      <c r="AE10" s="34">
        <f t="shared" si="4"/>
        <v>0</v>
      </c>
      <c r="AF10" s="34">
        <f t="shared" si="4"/>
        <v>0</v>
      </c>
      <c r="AG10" s="34">
        <f t="shared" si="4"/>
        <v>0</v>
      </c>
      <c r="AH10" s="34">
        <f t="shared" si="4"/>
        <v>0</v>
      </c>
      <c r="AI10" s="35"/>
      <c r="AJ10" s="28">
        <f>SUM($D$12:$AH$12)</f>
        <v>71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/>
      <c r="G11" s="38"/>
      <c r="H11" s="38"/>
      <c r="I11" s="38">
        <v>11.0</v>
      </c>
      <c r="J11" s="38"/>
      <c r="K11" s="38"/>
      <c r="L11" s="38"/>
      <c r="M11" s="38"/>
      <c r="N11" s="38"/>
      <c r="O11" s="38">
        <v>11.0</v>
      </c>
      <c r="P11" s="38">
        <v>20.0</v>
      </c>
      <c r="Q11" s="38"/>
      <c r="R11" s="38"/>
      <c r="S11" s="38"/>
      <c r="T11" s="38"/>
      <c r="U11" s="38"/>
      <c r="V11" s="38">
        <v>20.0</v>
      </c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5"/>
      <c r="AJ11" s="28">
        <f>SUM($D$13:$AH$13)</f>
        <v>5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/>
      <c r="G12" s="38"/>
      <c r="H12" s="38"/>
      <c r="I12" s="38">
        <v>14.0</v>
      </c>
      <c r="J12" s="38"/>
      <c r="K12" s="38"/>
      <c r="L12" s="38"/>
      <c r="M12" s="38"/>
      <c r="N12" s="38"/>
      <c r="O12" s="38">
        <v>10.0</v>
      </c>
      <c r="P12" s="38">
        <v>23.0</v>
      </c>
      <c r="Q12" s="38"/>
      <c r="R12" s="38"/>
      <c r="S12" s="38"/>
      <c r="T12" s="38"/>
      <c r="U12" s="38"/>
      <c r="V12" s="38">
        <v>24.0</v>
      </c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/>
      <c r="G13" s="42"/>
      <c r="H13" s="42"/>
      <c r="I13" s="42">
        <v>1.0</v>
      </c>
      <c r="J13" s="42"/>
      <c r="K13" s="42"/>
      <c r="L13" s="42"/>
      <c r="M13" s="42"/>
      <c r="N13" s="42"/>
      <c r="O13" s="42">
        <v>1.0</v>
      </c>
      <c r="P13" s="42">
        <v>2.0</v>
      </c>
      <c r="Q13" s="42"/>
      <c r="R13" s="42"/>
      <c r="S13" s="42"/>
      <c r="T13" s="42"/>
      <c r="U13" s="42"/>
      <c r="V13" s="42">
        <v>1.0</v>
      </c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35"/>
      <c r="AJ13" s="43">
        <f>SUM($D$15:$AH$15)</f>
        <v>4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/>
      <c r="G14" s="42"/>
      <c r="H14" s="42"/>
      <c r="I14" s="42">
        <v>0.0</v>
      </c>
      <c r="J14" s="42"/>
      <c r="K14" s="42"/>
      <c r="L14" s="42"/>
      <c r="M14" s="42"/>
      <c r="N14" s="42"/>
      <c r="O14" s="42">
        <v>0.0</v>
      </c>
      <c r="P14" s="42">
        <v>0.0</v>
      </c>
      <c r="Q14" s="42"/>
      <c r="R14" s="42"/>
      <c r="S14" s="42"/>
      <c r="T14" s="42"/>
      <c r="U14" s="42"/>
      <c r="V14" s="42">
        <v>0.0</v>
      </c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35"/>
      <c r="AJ14" s="46">
        <f>SUM($D$16:$AH$16)</f>
        <v>6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/>
      <c r="G15" s="42"/>
      <c r="H15" s="42"/>
      <c r="I15" s="42">
        <v>1.0</v>
      </c>
      <c r="J15" s="42"/>
      <c r="K15" s="42"/>
      <c r="L15" s="42"/>
      <c r="M15" s="42"/>
      <c r="N15" s="42"/>
      <c r="O15" s="42">
        <v>1.0</v>
      </c>
      <c r="P15" s="42">
        <v>1.0</v>
      </c>
      <c r="Q15" s="42"/>
      <c r="R15" s="42"/>
      <c r="S15" s="42"/>
      <c r="T15" s="42"/>
      <c r="U15" s="42"/>
      <c r="V15" s="42">
        <v>1.0</v>
      </c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/>
      <c r="G16" s="42"/>
      <c r="H16" s="42"/>
      <c r="I16" s="42">
        <v>1.0</v>
      </c>
      <c r="J16" s="42"/>
      <c r="K16" s="42"/>
      <c r="L16" s="42"/>
      <c r="M16" s="42"/>
      <c r="N16" s="42"/>
      <c r="O16" s="42">
        <v>1.0</v>
      </c>
      <c r="P16" s="42">
        <v>2.0</v>
      </c>
      <c r="Q16" s="42"/>
      <c r="R16" s="42"/>
      <c r="S16" s="42"/>
      <c r="T16" s="42"/>
      <c r="U16" s="42"/>
      <c r="V16" s="42">
        <v>2.0</v>
      </c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35"/>
      <c r="AJ16" s="28">
        <f>COUNTIF($D$17:$AH$17,"2º ciclo")</f>
        <v>2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/>
      <c r="G17" s="42"/>
      <c r="H17" s="42"/>
      <c r="I17" s="42" t="s">
        <v>28</v>
      </c>
      <c r="J17" s="42"/>
      <c r="K17" s="42"/>
      <c r="L17" s="42"/>
      <c r="M17" s="42"/>
      <c r="N17" s="42"/>
      <c r="O17" s="42" t="s">
        <v>102</v>
      </c>
      <c r="P17" s="42" t="s">
        <v>105</v>
      </c>
      <c r="Q17" s="42"/>
      <c r="R17" s="42"/>
      <c r="S17" s="42"/>
      <c r="T17" s="42"/>
      <c r="U17" s="42"/>
      <c r="V17" s="42" t="s">
        <v>102</v>
      </c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35"/>
      <c r="AJ17" s="28">
        <f>COUNTIF($D$17:$AH$17,"3º ciclo")</f>
        <v>1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/>
      <c r="G18" s="42"/>
      <c r="H18" s="42"/>
      <c r="I18" s="42" t="s">
        <v>31</v>
      </c>
      <c r="J18" s="42"/>
      <c r="K18" s="42"/>
      <c r="L18" s="42"/>
      <c r="M18" s="42"/>
      <c r="N18" s="42"/>
      <c r="O18" s="42" t="s">
        <v>31</v>
      </c>
      <c r="P18" s="42" t="s">
        <v>31</v>
      </c>
      <c r="Q18" s="42"/>
      <c r="R18" s="42"/>
      <c r="S18" s="42"/>
      <c r="T18" s="42"/>
      <c r="U18" s="42"/>
      <c r="V18" s="42" t="s">
        <v>31</v>
      </c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/>
      <c r="G19" s="49"/>
      <c r="H19" s="49"/>
      <c r="I19" s="49" t="s">
        <v>34</v>
      </c>
      <c r="J19" s="49"/>
      <c r="K19" s="49"/>
      <c r="L19" s="49"/>
      <c r="M19" s="49"/>
      <c r="N19" s="49"/>
      <c r="O19" s="49" t="s">
        <v>52</v>
      </c>
      <c r="P19" s="49" t="s">
        <v>34</v>
      </c>
      <c r="Q19" s="49"/>
      <c r="R19" s="49"/>
      <c r="S19" s="49"/>
      <c r="T19" s="49"/>
      <c r="U19" s="49"/>
      <c r="V19" s="49" t="s">
        <v>34</v>
      </c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/>
      <c r="G20" s="49"/>
      <c r="H20" s="49"/>
      <c r="I20" s="49" t="s">
        <v>37</v>
      </c>
      <c r="J20" s="49"/>
      <c r="K20" s="49"/>
      <c r="L20" s="49"/>
      <c r="M20" s="49"/>
      <c r="N20" s="49"/>
      <c r="O20" s="49" t="s">
        <v>38</v>
      </c>
      <c r="P20" s="49" t="s">
        <v>38</v>
      </c>
      <c r="Q20" s="49"/>
      <c r="R20" s="49"/>
      <c r="S20" s="49"/>
      <c r="T20" s="49"/>
      <c r="U20" s="49"/>
      <c r="V20" s="49" t="s">
        <v>37</v>
      </c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27"/>
      <c r="AJ20" s="39">
        <f>COUNTIF($D$17:$AH$17,"vários")</f>
        <v>1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/>
      <c r="G21" s="49"/>
      <c r="H21" s="49"/>
      <c r="I21" s="49" t="s">
        <v>41</v>
      </c>
      <c r="J21" s="49"/>
      <c r="K21" s="49"/>
      <c r="L21" s="49"/>
      <c r="M21" s="49"/>
      <c r="N21" s="49"/>
      <c r="O21" s="49" t="s">
        <v>41</v>
      </c>
      <c r="P21" s="49" t="s">
        <v>41</v>
      </c>
      <c r="Q21" s="49"/>
      <c r="R21" s="49"/>
      <c r="S21" s="49"/>
      <c r="T21" s="49"/>
      <c r="U21" s="49"/>
      <c r="V21" s="49" t="s">
        <v>81</v>
      </c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27"/>
      <c r="AJ21" s="50">
        <f>COUNTA($D$11:$AH$11)</f>
        <v>4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35"/>
      <c r="AJ22" s="21">
        <f>COUNTIF($D$18:$AH$18,"Sede")</f>
        <v>4</v>
      </c>
      <c r="AK22" s="22" t="s">
        <v>45</v>
      </c>
      <c r="AL22" s="23" t="s">
        <v>30</v>
      </c>
    </row>
    <row r="23" ht="51.0" customHeight="1">
      <c r="A23" s="55"/>
      <c r="B23" s="56" t="s">
        <v>119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>
        <v>19.0</v>
      </c>
      <c r="W24" s="26">
        <v>20.0</v>
      </c>
      <c r="X24" s="26">
        <v>21.0</v>
      </c>
      <c r="Y24" s="26">
        <v>22.0</v>
      </c>
      <c r="Z24" s="26">
        <v>23.0</v>
      </c>
      <c r="AA24" s="26">
        <v>24.0</v>
      </c>
      <c r="AB24" s="26">
        <v>25.0</v>
      </c>
      <c r="AC24" s="26">
        <v>26.0</v>
      </c>
      <c r="AD24" s="26">
        <v>27.0</v>
      </c>
      <c r="AE24" s="26">
        <v>28.0</v>
      </c>
      <c r="AF24" s="26">
        <v>29.0</v>
      </c>
      <c r="AG24" s="26">
        <v>30.0</v>
      </c>
      <c r="AH24" s="26">
        <v>31.0</v>
      </c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I25" si="5">SUM(D26:D27)</f>
        <v>0</v>
      </c>
      <c r="E25" s="34">
        <f t="shared" si="5"/>
        <v>0</v>
      </c>
      <c r="F25" s="34">
        <f t="shared" si="5"/>
        <v>0</v>
      </c>
      <c r="G25" s="34">
        <f t="shared" si="5"/>
        <v>0</v>
      </c>
      <c r="H25" s="34">
        <f t="shared" si="5"/>
        <v>0</v>
      </c>
      <c r="I25" s="34">
        <f t="shared" si="5"/>
        <v>0</v>
      </c>
      <c r="J25" s="34">
        <v>10.0</v>
      </c>
      <c r="K25" s="34">
        <v>12.0</v>
      </c>
      <c r="L25" s="34">
        <v>20.0</v>
      </c>
      <c r="M25" s="34">
        <f t="shared" ref="M25:P25" si="6">SUM(M26:M27)</f>
        <v>0</v>
      </c>
      <c r="N25" s="34">
        <f t="shared" si="6"/>
        <v>0</v>
      </c>
      <c r="O25" s="34">
        <f t="shared" si="6"/>
        <v>0</v>
      </c>
      <c r="P25" s="34">
        <f t="shared" si="6"/>
        <v>0</v>
      </c>
      <c r="Q25" s="34">
        <v>9.0</v>
      </c>
      <c r="R25" s="34">
        <v>8.0</v>
      </c>
      <c r="S25" s="34">
        <v>23.0</v>
      </c>
      <c r="T25" s="34">
        <f t="shared" ref="T25:W25" si="7">SUM(T26:T27)</f>
        <v>0</v>
      </c>
      <c r="U25" s="34">
        <f t="shared" si="7"/>
        <v>0</v>
      </c>
      <c r="V25" s="34">
        <f t="shared" si="7"/>
        <v>0</v>
      </c>
      <c r="W25" s="34">
        <f t="shared" si="7"/>
        <v>0</v>
      </c>
      <c r="X25" s="34">
        <v>7.0</v>
      </c>
      <c r="Y25" s="34">
        <v>7.0</v>
      </c>
      <c r="Z25" s="34">
        <v>21.0</v>
      </c>
      <c r="AA25" s="34">
        <f t="shared" ref="AA25:AH25" si="8">SUM(AA26:AA27)</f>
        <v>0</v>
      </c>
      <c r="AB25" s="34">
        <f t="shared" si="8"/>
        <v>0</v>
      </c>
      <c r="AC25" s="34">
        <f t="shared" si="8"/>
        <v>0</v>
      </c>
      <c r="AD25" s="34">
        <f t="shared" si="8"/>
        <v>0</v>
      </c>
      <c r="AE25" s="34">
        <f t="shared" si="8"/>
        <v>0</v>
      </c>
      <c r="AF25" s="34">
        <f t="shared" si="8"/>
        <v>0</v>
      </c>
      <c r="AG25" s="34">
        <f t="shared" si="8"/>
        <v>0</v>
      </c>
      <c r="AH25" s="34">
        <f t="shared" si="8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>
        <v>4.0</v>
      </c>
      <c r="K26" s="38">
        <v>4.0</v>
      </c>
      <c r="L26" s="38">
        <v>8.0</v>
      </c>
      <c r="M26" s="38"/>
      <c r="N26" s="38"/>
      <c r="O26" s="38"/>
      <c r="P26" s="38"/>
      <c r="Q26" s="38">
        <v>4.0</v>
      </c>
      <c r="R26" s="38">
        <v>4.0</v>
      </c>
      <c r="S26" s="38">
        <v>9.0</v>
      </c>
      <c r="T26" s="38"/>
      <c r="U26" s="38"/>
      <c r="V26" s="38"/>
      <c r="W26" s="38"/>
      <c r="X26" s="38">
        <v>3.0</v>
      </c>
      <c r="Y26" s="38">
        <v>3.0</v>
      </c>
      <c r="Z26" s="38">
        <v>10.0</v>
      </c>
      <c r="AA26" s="38"/>
      <c r="AB26" s="38"/>
      <c r="AC26" s="38"/>
      <c r="AD26" s="38"/>
      <c r="AE26" s="38"/>
      <c r="AF26" s="38"/>
      <c r="AG26" s="38"/>
      <c r="AH26" s="38"/>
      <c r="AI26" s="35"/>
      <c r="AJ26" s="28">
        <f>COUNTIF($D$19:$AH$19,"Curso profissional")</f>
        <v>1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>
        <v>6.0</v>
      </c>
      <c r="K27" s="38">
        <v>8.0</v>
      </c>
      <c r="L27" s="38">
        <v>12.0</v>
      </c>
      <c r="M27" s="38"/>
      <c r="N27" s="38"/>
      <c r="O27" s="38"/>
      <c r="P27" s="38"/>
      <c r="Q27" s="38">
        <v>5.0</v>
      </c>
      <c r="R27" s="38">
        <v>4.0</v>
      </c>
      <c r="S27" s="38">
        <v>14.0</v>
      </c>
      <c r="T27" s="38"/>
      <c r="U27" s="38"/>
      <c r="V27" s="38"/>
      <c r="W27" s="38"/>
      <c r="X27" s="38">
        <v>4.0</v>
      </c>
      <c r="Y27" s="38">
        <v>4.0</v>
      </c>
      <c r="Z27" s="38">
        <v>11.0</v>
      </c>
      <c r="AA27" s="38"/>
      <c r="AB27" s="38"/>
      <c r="AC27" s="38"/>
      <c r="AD27" s="38"/>
      <c r="AE27" s="38"/>
      <c r="AF27" s="38"/>
      <c r="AG27" s="38"/>
      <c r="AH27" s="38"/>
      <c r="AI27" s="35"/>
      <c r="AJ27" s="28">
        <f>COUNTIF($D$19:$AH$19,"Currículo Ed. Fís.")</f>
        <v>3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>
        <v>0.0</v>
      </c>
      <c r="K28" s="42">
        <v>0.0</v>
      </c>
      <c r="L28" s="42">
        <v>0.0</v>
      </c>
      <c r="M28" s="42"/>
      <c r="N28" s="42"/>
      <c r="O28" s="42"/>
      <c r="P28" s="42"/>
      <c r="Q28" s="42">
        <v>0.0</v>
      </c>
      <c r="R28" s="42">
        <v>0.0</v>
      </c>
      <c r="S28" s="42">
        <v>0.0</v>
      </c>
      <c r="T28" s="42"/>
      <c r="U28" s="42"/>
      <c r="V28" s="42"/>
      <c r="W28" s="42"/>
      <c r="X28" s="42">
        <v>0.0</v>
      </c>
      <c r="Y28" s="42">
        <v>0.0</v>
      </c>
      <c r="Z28" s="42">
        <v>0.0</v>
      </c>
      <c r="AA28" s="42"/>
      <c r="AB28" s="42"/>
      <c r="AC28" s="42"/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 t="s">
        <v>105</v>
      </c>
      <c r="K29" s="42" t="s">
        <v>105</v>
      </c>
      <c r="L29" s="42" t="s">
        <v>105</v>
      </c>
      <c r="M29" s="42"/>
      <c r="N29" s="42"/>
      <c r="O29" s="42"/>
      <c r="P29" s="42"/>
      <c r="Q29" s="42" t="s">
        <v>105</v>
      </c>
      <c r="R29" s="42" t="s">
        <v>105</v>
      </c>
      <c r="S29" s="42" t="s">
        <v>105</v>
      </c>
      <c r="T29" s="42"/>
      <c r="U29" s="42"/>
      <c r="V29" s="42"/>
      <c r="W29" s="42"/>
      <c r="X29" s="42" t="s">
        <v>105</v>
      </c>
      <c r="Y29" s="42" t="s">
        <v>105</v>
      </c>
      <c r="Z29" s="42" t="s">
        <v>105</v>
      </c>
      <c r="AA29" s="42"/>
      <c r="AB29" s="42"/>
      <c r="AC29" s="42"/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 t="s">
        <v>31</v>
      </c>
      <c r="K30" s="49" t="s">
        <v>31</v>
      </c>
      <c r="L30" s="49" t="s">
        <v>31</v>
      </c>
      <c r="M30" s="49"/>
      <c r="N30" s="49"/>
      <c r="O30" s="49"/>
      <c r="P30" s="49"/>
      <c r="Q30" s="49" t="s">
        <v>31</v>
      </c>
      <c r="R30" s="49" t="s">
        <v>31</v>
      </c>
      <c r="S30" s="49" t="s">
        <v>31</v>
      </c>
      <c r="T30" s="49"/>
      <c r="U30" s="49"/>
      <c r="V30" s="49"/>
      <c r="W30" s="49"/>
      <c r="X30" s="49" t="s">
        <v>31</v>
      </c>
      <c r="Y30" s="49" t="s">
        <v>31</v>
      </c>
      <c r="Z30" s="49" t="s">
        <v>31</v>
      </c>
      <c r="AA30" s="49"/>
      <c r="AB30" s="49"/>
      <c r="AC30" s="49"/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 t="s">
        <v>83</v>
      </c>
      <c r="K31" s="49" t="s">
        <v>83</v>
      </c>
      <c r="L31" s="49" t="s">
        <v>8</v>
      </c>
      <c r="M31" s="49"/>
      <c r="N31" s="49"/>
      <c r="O31" s="49"/>
      <c r="P31" s="49"/>
      <c r="Q31" s="49" t="s">
        <v>59</v>
      </c>
      <c r="R31" s="49" t="s">
        <v>8</v>
      </c>
      <c r="S31" s="49" t="s">
        <v>8</v>
      </c>
      <c r="T31" s="49"/>
      <c r="U31" s="49"/>
      <c r="V31" s="49"/>
      <c r="W31" s="49"/>
      <c r="X31" s="49" t="s">
        <v>88</v>
      </c>
      <c r="Y31" s="49" t="s">
        <v>83</v>
      </c>
      <c r="Z31" s="49" t="s">
        <v>8</v>
      </c>
      <c r="AA31" s="49"/>
      <c r="AB31" s="49"/>
      <c r="AC31" s="49"/>
      <c r="AD31" s="49"/>
      <c r="AE31" s="49"/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120</v>
      </c>
      <c r="C32" s="10"/>
      <c r="D32" s="49"/>
      <c r="E32" s="49"/>
      <c r="F32" s="49"/>
      <c r="G32" s="49"/>
      <c r="H32" s="49"/>
      <c r="I32" s="49"/>
      <c r="J32" s="49">
        <v>2.0</v>
      </c>
      <c r="K32" s="49">
        <v>2.0</v>
      </c>
      <c r="L32" s="49">
        <v>6.0</v>
      </c>
      <c r="M32" s="49"/>
      <c r="N32" s="49"/>
      <c r="O32" s="49"/>
      <c r="P32" s="49"/>
      <c r="Q32" s="49">
        <v>2.0</v>
      </c>
      <c r="R32" s="49">
        <v>2.0</v>
      </c>
      <c r="S32" s="49">
        <v>6.0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35"/>
      <c r="AJ32" s="21">
        <f>COUNTIF($D$20:$AH$20,"Manhã")</f>
        <v>2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2</v>
      </c>
      <c r="AK33" s="29" t="s">
        <v>65</v>
      </c>
      <c r="AL33" s="30"/>
    </row>
    <row r="34" ht="24.75" customHeight="1">
      <c r="A34" s="67"/>
      <c r="B34" s="73" t="s">
        <v>66</v>
      </c>
      <c r="C34" s="10"/>
      <c r="D34" s="38"/>
      <c r="E34" s="74"/>
      <c r="F34" s="74"/>
      <c r="G34" s="74"/>
      <c r="H34" s="74"/>
      <c r="I34" s="74"/>
      <c r="J34" s="74" t="s">
        <v>73</v>
      </c>
      <c r="K34" s="74" t="s">
        <v>73</v>
      </c>
      <c r="L34" s="74" t="s">
        <v>73</v>
      </c>
      <c r="M34" s="74"/>
      <c r="N34" s="74"/>
      <c r="O34" s="74"/>
      <c r="P34" s="74"/>
      <c r="Q34" s="74" t="s">
        <v>73</v>
      </c>
      <c r="R34" s="74" t="s">
        <v>73</v>
      </c>
      <c r="S34" s="74" t="s">
        <v>73</v>
      </c>
      <c r="T34" s="74"/>
      <c r="U34" s="74"/>
      <c r="V34" s="74"/>
      <c r="W34" s="74"/>
      <c r="X34" s="74" t="s">
        <v>73</v>
      </c>
      <c r="Y34" s="74" t="s">
        <v>73</v>
      </c>
      <c r="Z34" s="74" t="s">
        <v>73</v>
      </c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72</v>
      </c>
      <c r="C35" s="10"/>
      <c r="D35" s="75"/>
      <c r="E35" s="75"/>
      <c r="F35" s="75"/>
      <c r="G35" s="75"/>
      <c r="H35" s="75"/>
      <c r="I35" s="75"/>
      <c r="J35" s="75"/>
      <c r="K35" s="75" t="s">
        <v>73</v>
      </c>
      <c r="L35" s="75" t="s">
        <v>73</v>
      </c>
      <c r="M35" s="75"/>
      <c r="N35" s="75"/>
      <c r="O35" s="75"/>
      <c r="P35" s="75"/>
      <c r="Q35" s="75"/>
      <c r="R35" s="75" t="s">
        <v>73</v>
      </c>
      <c r="S35" s="75" t="s">
        <v>73</v>
      </c>
      <c r="T35" s="75"/>
      <c r="U35" s="75"/>
      <c r="V35" s="75"/>
      <c r="W35" s="75"/>
      <c r="X35" s="75"/>
      <c r="Y35" s="75" t="s">
        <v>73</v>
      </c>
      <c r="Z35" s="75" t="s">
        <v>73</v>
      </c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69</v>
      </c>
      <c r="C36" s="10"/>
      <c r="D36" s="78"/>
      <c r="E36" s="78"/>
      <c r="F36" s="78"/>
      <c r="G36" s="78"/>
      <c r="H36" s="78"/>
      <c r="I36" s="78"/>
      <c r="J36" s="78" t="s">
        <v>73</v>
      </c>
      <c r="K36" s="78"/>
      <c r="L36" s="78" t="s">
        <v>73</v>
      </c>
      <c r="M36" s="78"/>
      <c r="N36" s="78"/>
      <c r="O36" s="78"/>
      <c r="P36" s="78"/>
      <c r="Q36" s="78" t="s">
        <v>73</v>
      </c>
      <c r="R36" s="78"/>
      <c r="S36" s="78" t="s">
        <v>73</v>
      </c>
      <c r="T36" s="78"/>
      <c r="U36" s="78"/>
      <c r="V36" s="78"/>
      <c r="W36" s="78"/>
      <c r="X36" s="78" t="s">
        <v>73</v>
      </c>
      <c r="Y36" s="78"/>
      <c r="Z36" s="78" t="s">
        <v>73</v>
      </c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108</v>
      </c>
      <c r="C37" s="10"/>
      <c r="D37" s="75"/>
      <c r="E37" s="75"/>
      <c r="F37" s="75"/>
      <c r="G37" s="75"/>
      <c r="H37" s="75"/>
      <c r="I37" s="75"/>
      <c r="J37" s="75"/>
      <c r="K37" s="75"/>
      <c r="L37" s="75" t="s">
        <v>73</v>
      </c>
      <c r="M37" s="75"/>
      <c r="N37" s="75"/>
      <c r="O37" s="75"/>
      <c r="P37" s="75"/>
      <c r="Q37" s="75"/>
      <c r="R37" s="75"/>
      <c r="S37" s="75" t="s">
        <v>73</v>
      </c>
      <c r="T37" s="75"/>
      <c r="U37" s="75"/>
      <c r="V37" s="75"/>
      <c r="W37" s="75"/>
      <c r="X37" s="75"/>
      <c r="Y37" s="75"/>
      <c r="Z37" s="75" t="s">
        <v>73</v>
      </c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107</v>
      </c>
      <c r="C38" s="10"/>
      <c r="D38" s="75"/>
      <c r="E38" s="75"/>
      <c r="F38" s="75"/>
      <c r="G38" s="75"/>
      <c r="H38" s="75"/>
      <c r="I38" s="75"/>
      <c r="J38" s="75"/>
      <c r="K38" s="75"/>
      <c r="L38" s="75" t="s">
        <v>73</v>
      </c>
      <c r="M38" s="75"/>
      <c r="N38" s="75"/>
      <c r="O38" s="75"/>
      <c r="P38" s="75"/>
      <c r="Q38" s="75"/>
      <c r="R38" s="75"/>
      <c r="S38" s="75" t="s">
        <v>73</v>
      </c>
      <c r="T38" s="75"/>
      <c r="U38" s="75"/>
      <c r="V38" s="75"/>
      <c r="W38" s="75"/>
      <c r="X38" s="75"/>
      <c r="Y38" s="75"/>
      <c r="Z38" s="75" t="s">
        <v>73</v>
      </c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3</v>
      </c>
      <c r="AK38" s="29" t="s">
        <v>41</v>
      </c>
      <c r="AL38" s="30"/>
    </row>
    <row r="39" ht="24.75" customHeight="1">
      <c r="A39" s="67"/>
      <c r="B39" s="73" t="s">
        <v>75</v>
      </c>
      <c r="C39" s="10"/>
      <c r="D39" s="78"/>
      <c r="E39" s="78"/>
      <c r="F39" s="78"/>
      <c r="G39" s="78"/>
      <c r="H39" s="78"/>
      <c r="I39" s="78"/>
      <c r="J39" s="78"/>
      <c r="K39" s="78"/>
      <c r="L39" s="78" t="s">
        <v>73</v>
      </c>
      <c r="M39" s="78"/>
      <c r="N39" s="78"/>
      <c r="O39" s="78"/>
      <c r="P39" s="78"/>
      <c r="Q39" s="78"/>
      <c r="R39" s="78"/>
      <c r="S39" s="78" t="s">
        <v>73</v>
      </c>
      <c r="T39" s="78"/>
      <c r="U39" s="78"/>
      <c r="V39" s="78"/>
      <c r="W39" s="78"/>
      <c r="X39" s="78"/>
      <c r="Y39" s="78"/>
      <c r="Z39" s="78" t="s">
        <v>73</v>
      </c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1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33.25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117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49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68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9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9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3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1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1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4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20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30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6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19.5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5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5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5.85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7.29"/>
    <col customWidth="1" min="3" max="3" width="8.29"/>
    <col customWidth="1" min="4" max="9" width="9.29"/>
    <col customWidth="1" min="10" max="10" width="51.0"/>
    <col customWidth="1" min="11" max="11" width="20.0"/>
    <col customWidth="1" min="12" max="26" width="9.14"/>
  </cols>
  <sheetData>
    <row r="1">
      <c r="A1" s="2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/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"/>
      <c r="C4" s="2"/>
      <c r="D4" s="110" t="s">
        <v>0</v>
      </c>
      <c r="E4" s="111"/>
      <c r="F4" s="111"/>
      <c r="G4" s="111"/>
      <c r="H4" s="111"/>
      <c r="I4" s="111"/>
      <c r="J4" s="111"/>
      <c r="K4" s="11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57.0" customHeight="1">
      <c r="A5" s="2"/>
      <c r="B5" s="3"/>
      <c r="C5" s="2"/>
      <c r="D5" s="113" t="s">
        <v>1</v>
      </c>
      <c r="E5" s="9"/>
      <c r="F5" s="10"/>
      <c r="G5" s="8" t="s">
        <v>2</v>
      </c>
      <c r="H5" s="10"/>
      <c r="I5" s="8" t="s">
        <v>3</v>
      </c>
      <c r="J5" s="10"/>
      <c r="K5" s="114" t="s">
        <v>71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4.5" customHeight="1">
      <c r="A6" s="2"/>
      <c r="B6" s="3"/>
      <c r="C6" s="2"/>
      <c r="D6" s="115" t="str">
        <f>set!A7</f>
        <v>Escolas de Vagos GEPE 118971 UO 161070</v>
      </c>
      <c r="E6" s="116"/>
      <c r="F6" s="117"/>
      <c r="G6" s="118">
        <f>set!L7</f>
        <v>118971</v>
      </c>
      <c r="H6" s="117"/>
      <c r="I6" s="118" t="str">
        <f>set!O7</f>
        <v>CLDE Aveiro</v>
      </c>
      <c r="J6" s="117"/>
      <c r="K6" s="119" t="str">
        <f>set!AC7</f>
        <v>canoagem, remo, surfing e vela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9.25" customHeight="1">
      <c r="A7" s="2"/>
      <c r="B7" s="3"/>
      <c r="C7" s="3"/>
      <c r="D7" s="120" t="s">
        <v>9</v>
      </c>
      <c r="E7" s="111"/>
      <c r="F7" s="111"/>
      <c r="G7" s="111"/>
      <c r="H7" s="111"/>
      <c r="I7" s="11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9.25" customHeight="1">
      <c r="A8" s="2"/>
      <c r="B8" s="3"/>
      <c r="C8" s="3"/>
      <c r="D8" s="121" t="s">
        <v>121</v>
      </c>
      <c r="E8" s="122" t="s">
        <v>122</v>
      </c>
      <c r="F8" s="122" t="s">
        <v>123</v>
      </c>
      <c r="G8" s="122" t="s">
        <v>124</v>
      </c>
      <c r="H8" s="122" t="s">
        <v>125</v>
      </c>
      <c r="I8" s="123" t="s">
        <v>126</v>
      </c>
      <c r="J8" s="12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8.5" customHeight="1">
      <c r="A9" s="2"/>
      <c r="B9" s="20"/>
      <c r="C9" s="125"/>
      <c r="D9" s="90">
        <f>set!AJ8</f>
        <v>117</v>
      </c>
      <c r="E9" s="90">
        <f>out!AJ8</f>
        <v>745</v>
      </c>
      <c r="F9" s="126">
        <f>nov!AJ8</f>
        <v>100</v>
      </c>
      <c r="G9" s="126">
        <f>dez!AJ8</f>
        <v>48</v>
      </c>
      <c r="H9" s="126">
        <f>jan!AJ8</f>
        <v>133</v>
      </c>
      <c r="I9" s="127">
        <f t="shared" ref="I9:I53" si="1">SUM(D9:H9)</f>
        <v>1143</v>
      </c>
      <c r="J9" s="128" t="s">
        <v>13</v>
      </c>
      <c r="K9" s="71" t="s">
        <v>14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8.5" customHeight="1">
      <c r="A10" s="2"/>
      <c r="B10" s="20"/>
      <c r="C10" s="125"/>
      <c r="D10" s="79">
        <f>set!AJ9</f>
        <v>57</v>
      </c>
      <c r="E10" s="79">
        <f>out!AJ9</f>
        <v>354</v>
      </c>
      <c r="F10" s="129">
        <f>nov!AJ9</f>
        <v>51</v>
      </c>
      <c r="G10" s="129">
        <f>dez!AJ9</f>
        <v>26</v>
      </c>
      <c r="H10" s="129">
        <f>jan!AJ9</f>
        <v>62</v>
      </c>
      <c r="I10" s="130">
        <f t="shared" si="1"/>
        <v>550</v>
      </c>
      <c r="J10" s="131" t="s">
        <v>17</v>
      </c>
      <c r="K10" s="3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8.5" customHeight="1">
      <c r="A11" s="2"/>
      <c r="B11" s="125"/>
      <c r="C11" s="125"/>
      <c r="D11" s="79">
        <f>set!AJ10</f>
        <v>60</v>
      </c>
      <c r="E11" s="79">
        <f>out!AJ10</f>
        <v>391</v>
      </c>
      <c r="F11" s="129">
        <f>nov!AJ10</f>
        <v>49</v>
      </c>
      <c r="G11" s="129">
        <f>dez!AJ10</f>
        <v>22</v>
      </c>
      <c r="H11" s="129">
        <f>jan!AJ10</f>
        <v>71</v>
      </c>
      <c r="I11" s="130">
        <f t="shared" si="1"/>
        <v>593</v>
      </c>
      <c r="J11" s="131" t="s">
        <v>18</v>
      </c>
      <c r="K11" s="3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8.5" customHeight="1">
      <c r="A12" s="2"/>
      <c r="B12" s="125"/>
      <c r="C12" s="125"/>
      <c r="D12" s="79">
        <f>set!AJ11</f>
        <v>7</v>
      </c>
      <c r="E12" s="79">
        <f>out!AJ11</f>
        <v>38</v>
      </c>
      <c r="F12" s="129">
        <f>nov!AJ11</f>
        <v>5</v>
      </c>
      <c r="G12" s="129">
        <f>dez!AJ11</f>
        <v>0</v>
      </c>
      <c r="H12" s="129">
        <f>jan!AJ11</f>
        <v>5</v>
      </c>
      <c r="I12" s="130">
        <f t="shared" si="1"/>
        <v>55</v>
      </c>
      <c r="J12" s="131" t="s">
        <v>19</v>
      </c>
      <c r="K12" s="3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8.5" customHeight="1">
      <c r="A13" s="2"/>
      <c r="B13" s="125"/>
      <c r="C13" s="125"/>
      <c r="D13" s="93">
        <f>set!AJ12</f>
        <v>0</v>
      </c>
      <c r="E13" s="93">
        <f>out!AJ12</f>
        <v>0</v>
      </c>
      <c r="F13" s="132">
        <f>nov!AJ12</f>
        <v>0</v>
      </c>
      <c r="G13" s="132">
        <f>dez!AJ12</f>
        <v>2</v>
      </c>
      <c r="H13" s="132">
        <f>jan!AJ12</f>
        <v>0</v>
      </c>
      <c r="I13" s="133">
        <f t="shared" si="1"/>
        <v>2</v>
      </c>
      <c r="J13" s="134" t="s">
        <v>20</v>
      </c>
      <c r="K13" s="4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8.5" customHeight="1">
      <c r="A14" s="2"/>
      <c r="B14" s="125"/>
      <c r="C14" s="125"/>
      <c r="D14" s="76">
        <f>set!AJ13</f>
        <v>4</v>
      </c>
      <c r="E14" s="76">
        <f>out!AJ13</f>
        <v>20</v>
      </c>
      <c r="F14" s="135">
        <f>nov!AJ13</f>
        <v>3</v>
      </c>
      <c r="G14" s="135">
        <f>dez!AJ13</f>
        <v>1</v>
      </c>
      <c r="H14" s="135">
        <f>jan!AJ13</f>
        <v>4</v>
      </c>
      <c r="I14" s="136">
        <f t="shared" si="1"/>
        <v>32</v>
      </c>
      <c r="J14" s="137" t="s">
        <v>21</v>
      </c>
      <c r="K14" s="66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8.5" customHeight="1">
      <c r="A15" s="2"/>
      <c r="B15" s="125"/>
      <c r="C15" s="125"/>
      <c r="D15" s="96">
        <f>set!AJ14</f>
        <v>6</v>
      </c>
      <c r="E15" s="96">
        <f>out!AJ14</f>
        <v>37</v>
      </c>
      <c r="F15" s="138">
        <f>nov!AJ14</f>
        <v>4</v>
      </c>
      <c r="G15" s="138">
        <f>dez!AJ14</f>
        <v>2</v>
      </c>
      <c r="H15" s="138">
        <f>jan!AJ14</f>
        <v>6</v>
      </c>
      <c r="I15" s="139">
        <f t="shared" si="1"/>
        <v>55</v>
      </c>
      <c r="J15" s="140" t="s">
        <v>23</v>
      </c>
      <c r="K15" s="4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8.5" customHeight="1">
      <c r="A16" s="2"/>
      <c r="B16" s="125"/>
      <c r="C16" s="125"/>
      <c r="D16" s="90">
        <f>set!AJ15</f>
        <v>0</v>
      </c>
      <c r="E16" s="90">
        <f>out!AJ15</f>
        <v>0</v>
      </c>
      <c r="F16" s="126">
        <f>nov!AJ15</f>
        <v>0</v>
      </c>
      <c r="G16" s="126">
        <f>dez!AJ15</f>
        <v>0</v>
      </c>
      <c r="H16" s="126">
        <f>jan!AJ15</f>
        <v>0</v>
      </c>
      <c r="I16" s="127">
        <f t="shared" si="1"/>
        <v>0</v>
      </c>
      <c r="J16" s="128" t="s">
        <v>24</v>
      </c>
      <c r="K16" s="71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8.5" customHeight="1">
      <c r="A17" s="2"/>
      <c r="B17" s="125"/>
      <c r="C17" s="125"/>
      <c r="D17" s="79">
        <f>set!AJ16</f>
        <v>0</v>
      </c>
      <c r="E17" s="79">
        <f>out!AJ16</f>
        <v>6</v>
      </c>
      <c r="F17" s="129">
        <f>nov!AJ16</f>
        <v>2</v>
      </c>
      <c r="G17" s="129">
        <f>dez!AJ16</f>
        <v>0</v>
      </c>
      <c r="H17" s="129">
        <f>jan!AJ16</f>
        <v>2</v>
      </c>
      <c r="I17" s="130">
        <f t="shared" si="1"/>
        <v>10</v>
      </c>
      <c r="J17" s="131" t="s">
        <v>27</v>
      </c>
      <c r="K17" s="30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8.5" customHeight="1">
      <c r="A18" s="2"/>
      <c r="B18" s="125"/>
      <c r="C18" s="125"/>
      <c r="D18" s="79">
        <f>set!AJ17</f>
        <v>4</v>
      </c>
      <c r="E18" s="79">
        <f>out!AJ17</f>
        <v>11</v>
      </c>
      <c r="F18" s="129">
        <f>nov!AJ17</f>
        <v>1</v>
      </c>
      <c r="G18" s="129">
        <f>dez!AJ17</f>
        <v>0</v>
      </c>
      <c r="H18" s="129">
        <f>jan!AJ17</f>
        <v>1</v>
      </c>
      <c r="I18" s="130">
        <f t="shared" si="1"/>
        <v>17</v>
      </c>
      <c r="J18" s="131" t="s">
        <v>29</v>
      </c>
      <c r="K18" s="30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8.5" customHeight="1">
      <c r="A19" s="2"/>
      <c r="B19" s="20"/>
      <c r="C19" s="125"/>
      <c r="D19" s="79">
        <f>set!AJ18</f>
        <v>0</v>
      </c>
      <c r="E19" s="79">
        <f>out!AJ18</f>
        <v>3</v>
      </c>
      <c r="F19" s="129">
        <f>nov!AJ18</f>
        <v>0</v>
      </c>
      <c r="G19" s="129">
        <f>dez!AJ18</f>
        <v>1</v>
      </c>
      <c r="H19" s="129">
        <f>jan!AJ18</f>
        <v>0</v>
      </c>
      <c r="I19" s="130">
        <f t="shared" si="1"/>
        <v>4</v>
      </c>
      <c r="J19" s="131" t="s">
        <v>32</v>
      </c>
      <c r="K19" s="3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8.5" customHeight="1">
      <c r="A20" s="2"/>
      <c r="B20" s="20"/>
      <c r="C20" s="125"/>
      <c r="D20" s="79">
        <f>set!AJ19</f>
        <v>0</v>
      </c>
      <c r="E20" s="79">
        <f>out!AJ19</f>
        <v>0</v>
      </c>
      <c r="F20" s="129">
        <f>nov!AJ19</f>
        <v>0</v>
      </c>
      <c r="G20" s="129">
        <f>dez!AJ19</f>
        <v>0</v>
      </c>
      <c r="H20" s="129">
        <f>jan!AJ19</f>
        <v>0</v>
      </c>
      <c r="I20" s="130">
        <f t="shared" si="1"/>
        <v>0</v>
      </c>
      <c r="J20" s="131" t="s">
        <v>35</v>
      </c>
      <c r="K20" s="3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8.5" customHeight="1">
      <c r="A21" s="2"/>
      <c r="B21" s="20"/>
      <c r="C21" s="125"/>
      <c r="D21" s="93">
        <f>set!AJ20</f>
        <v>0</v>
      </c>
      <c r="E21" s="93">
        <f>out!AJ20</f>
        <v>0</v>
      </c>
      <c r="F21" s="132">
        <f>nov!AJ20</f>
        <v>0</v>
      </c>
      <c r="G21" s="132">
        <f>dez!AJ20</f>
        <v>0</v>
      </c>
      <c r="H21" s="132">
        <f>jan!AJ20</f>
        <v>1</v>
      </c>
      <c r="I21" s="133">
        <f t="shared" si="1"/>
        <v>1</v>
      </c>
      <c r="J21" s="134" t="s">
        <v>39</v>
      </c>
      <c r="K21" s="4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8.5" customHeight="1">
      <c r="A22" s="2"/>
      <c r="B22" s="20"/>
      <c r="C22" s="125"/>
      <c r="D22" s="141">
        <f>set!AJ21</f>
        <v>4</v>
      </c>
      <c r="E22" s="141">
        <f>out!AJ21</f>
        <v>20</v>
      </c>
      <c r="F22" s="142">
        <f>nov!AJ21</f>
        <v>3</v>
      </c>
      <c r="G22" s="142">
        <f>dez!AJ21</f>
        <v>1</v>
      </c>
      <c r="H22" s="142">
        <f>jan!AJ21</f>
        <v>4</v>
      </c>
      <c r="I22" s="143">
        <f t="shared" si="1"/>
        <v>32</v>
      </c>
      <c r="J22" s="144" t="s">
        <v>42</v>
      </c>
      <c r="K22" s="100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8.5" customHeight="1">
      <c r="A23" s="2"/>
      <c r="B23" s="125"/>
      <c r="C23" s="125"/>
      <c r="D23" s="90">
        <f>set!AJ22</f>
        <v>4</v>
      </c>
      <c r="E23" s="90">
        <f>out!AJ22</f>
        <v>20</v>
      </c>
      <c r="F23" s="126">
        <f>nov!AJ22</f>
        <v>3</v>
      </c>
      <c r="G23" s="126">
        <f>dez!AJ22</f>
        <v>1</v>
      </c>
      <c r="H23" s="126">
        <f>jan!AJ22</f>
        <v>4</v>
      </c>
      <c r="I23" s="127">
        <f t="shared" si="1"/>
        <v>32</v>
      </c>
      <c r="J23" s="128" t="s">
        <v>45</v>
      </c>
      <c r="K23" s="71" t="s">
        <v>30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8.5" customHeight="1">
      <c r="A24" s="2"/>
      <c r="B24" s="145"/>
      <c r="C24" s="125"/>
      <c r="D24" s="79">
        <f>set!AJ23</f>
        <v>0</v>
      </c>
      <c r="E24" s="79">
        <f>out!AJ23</f>
        <v>0</v>
      </c>
      <c r="F24" s="129">
        <f>nov!AJ23</f>
        <v>0</v>
      </c>
      <c r="G24" s="129">
        <f>dez!AJ23</f>
        <v>0</v>
      </c>
      <c r="H24" s="129">
        <f>jan!AJ23</f>
        <v>0</v>
      </c>
      <c r="I24" s="130">
        <f t="shared" si="1"/>
        <v>0</v>
      </c>
      <c r="J24" s="131" t="s">
        <v>47</v>
      </c>
      <c r="K24" s="30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8.5" customHeight="1">
      <c r="A25" s="2"/>
      <c r="B25" s="125"/>
      <c r="C25" s="125"/>
      <c r="D25" s="93">
        <f>set!AJ24</f>
        <v>0</v>
      </c>
      <c r="E25" s="93">
        <f>out!AJ24</f>
        <v>0</v>
      </c>
      <c r="F25" s="132">
        <f>nov!AJ24</f>
        <v>0</v>
      </c>
      <c r="G25" s="132">
        <f>dez!AJ24</f>
        <v>0</v>
      </c>
      <c r="H25" s="132">
        <f>jan!AJ24</f>
        <v>0</v>
      </c>
      <c r="I25" s="133">
        <f t="shared" si="1"/>
        <v>0</v>
      </c>
      <c r="J25" s="134" t="s">
        <v>48</v>
      </c>
      <c r="K25" s="4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8.5" customHeight="1">
      <c r="A26" s="2"/>
      <c r="B26" s="125"/>
      <c r="C26" s="125"/>
      <c r="D26" s="76">
        <f>set!AJ25</f>
        <v>0</v>
      </c>
      <c r="E26" s="76">
        <f>out!AJ25</f>
        <v>0</v>
      </c>
      <c r="F26" s="135">
        <f>nov!AJ25</f>
        <v>0</v>
      </c>
      <c r="G26" s="135">
        <f>dez!AJ25</f>
        <v>0</v>
      </c>
      <c r="H26" s="135">
        <f>jan!AJ25</f>
        <v>0</v>
      </c>
      <c r="I26" s="136">
        <f t="shared" si="1"/>
        <v>0</v>
      </c>
      <c r="J26" s="146" t="s">
        <v>50</v>
      </c>
      <c r="K26" s="66" t="s">
        <v>51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8.5" customHeight="1">
      <c r="A27" s="2"/>
      <c r="B27" s="125"/>
      <c r="C27" s="125"/>
      <c r="D27" s="79">
        <f>set!AJ26</f>
        <v>0</v>
      </c>
      <c r="E27" s="79">
        <f>out!AJ26</f>
        <v>0</v>
      </c>
      <c r="F27" s="129">
        <f>nov!AJ26</f>
        <v>0</v>
      </c>
      <c r="G27" s="129">
        <f>dez!AJ26</f>
        <v>0</v>
      </c>
      <c r="H27" s="129">
        <f>jan!AJ26</f>
        <v>1</v>
      </c>
      <c r="I27" s="130">
        <f t="shared" si="1"/>
        <v>1</v>
      </c>
      <c r="J27" s="147" t="s">
        <v>52</v>
      </c>
      <c r="K27" s="30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8.5" customHeight="1">
      <c r="A28" s="2"/>
      <c r="B28" s="125"/>
      <c r="C28" s="125"/>
      <c r="D28" s="79">
        <f>set!AJ27</f>
        <v>4</v>
      </c>
      <c r="E28" s="79">
        <f>out!AJ27</f>
        <v>20</v>
      </c>
      <c r="F28" s="129">
        <f>nov!AJ27</f>
        <v>3</v>
      </c>
      <c r="G28" s="129">
        <f>dez!AJ27</f>
        <v>1</v>
      </c>
      <c r="H28" s="129">
        <f>jan!AJ27</f>
        <v>3</v>
      </c>
      <c r="I28" s="130">
        <f t="shared" si="1"/>
        <v>31</v>
      </c>
      <c r="J28" s="147" t="s">
        <v>53</v>
      </c>
      <c r="K28" s="30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8.5" customHeight="1">
      <c r="A29" s="2"/>
      <c r="B29" s="125"/>
      <c r="C29" s="125"/>
      <c r="D29" s="79">
        <f>set!AJ28</f>
        <v>0</v>
      </c>
      <c r="E29" s="79">
        <f>out!AJ28</f>
        <v>0</v>
      </c>
      <c r="F29" s="129">
        <f>nov!AJ28</f>
        <v>0</v>
      </c>
      <c r="G29" s="129">
        <f>dez!AJ28</f>
        <v>0</v>
      </c>
      <c r="H29" s="129">
        <f>jan!AJ28</f>
        <v>0</v>
      </c>
      <c r="I29" s="130">
        <f t="shared" si="1"/>
        <v>0</v>
      </c>
      <c r="J29" s="147" t="s">
        <v>54</v>
      </c>
      <c r="K29" s="3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8.5" customHeight="1">
      <c r="A30" s="2"/>
      <c r="B30" s="125"/>
      <c r="C30" s="125"/>
      <c r="D30" s="79">
        <f>set!AJ29</f>
        <v>0</v>
      </c>
      <c r="E30" s="79">
        <f>out!AJ29</f>
        <v>0</v>
      </c>
      <c r="F30" s="129">
        <f>nov!AJ29</f>
        <v>0</v>
      </c>
      <c r="G30" s="129">
        <f>dez!AJ29</f>
        <v>0</v>
      </c>
      <c r="H30" s="129">
        <f>jan!AJ29</f>
        <v>0</v>
      </c>
      <c r="I30" s="130">
        <f t="shared" si="1"/>
        <v>0</v>
      </c>
      <c r="J30" s="147" t="s">
        <v>56</v>
      </c>
      <c r="K30" s="30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8.5" customHeight="1">
      <c r="A31" s="2"/>
      <c r="B31" s="125"/>
      <c r="C31" s="125"/>
      <c r="D31" s="79">
        <f>set!AJ30</f>
        <v>0</v>
      </c>
      <c r="E31" s="79">
        <f>out!AJ30</f>
        <v>0</v>
      </c>
      <c r="F31" s="129">
        <f>nov!AJ30</f>
        <v>0</v>
      </c>
      <c r="G31" s="129">
        <f>dez!AJ30</f>
        <v>0</v>
      </c>
      <c r="H31" s="129">
        <f>jan!AJ30</f>
        <v>0</v>
      </c>
      <c r="I31" s="130">
        <f t="shared" si="1"/>
        <v>0</v>
      </c>
      <c r="J31" s="147" t="s">
        <v>58</v>
      </c>
      <c r="K31" s="30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8.5" customHeight="1">
      <c r="A32" s="2"/>
      <c r="B32" s="125"/>
      <c r="C32" s="125"/>
      <c r="D32" s="96">
        <f>set!AJ31</f>
        <v>0</v>
      </c>
      <c r="E32" s="96">
        <f>out!AJ31</f>
        <v>0</v>
      </c>
      <c r="F32" s="138">
        <f>nov!AJ31</f>
        <v>0</v>
      </c>
      <c r="G32" s="138">
        <f>dez!AJ31</f>
        <v>0</v>
      </c>
      <c r="H32" s="138">
        <f>jan!AJ31</f>
        <v>0</v>
      </c>
      <c r="I32" s="139">
        <f t="shared" si="1"/>
        <v>0</v>
      </c>
      <c r="J32" s="148" t="s">
        <v>60</v>
      </c>
      <c r="K32" s="4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8.5" customHeight="1">
      <c r="A33" s="2"/>
      <c r="B33" s="125"/>
      <c r="C33" s="125"/>
      <c r="D33" s="90">
        <f>set!AJ32</f>
        <v>1</v>
      </c>
      <c r="E33" s="90">
        <f>out!AJ32</f>
        <v>14</v>
      </c>
      <c r="F33" s="126">
        <f>nov!AJ32</f>
        <v>3</v>
      </c>
      <c r="G33" s="126">
        <f>dez!AJ32</f>
        <v>0</v>
      </c>
      <c r="H33" s="126">
        <f>jan!AJ32</f>
        <v>2</v>
      </c>
      <c r="I33" s="127">
        <f t="shared" si="1"/>
        <v>20</v>
      </c>
      <c r="J33" s="128" t="s">
        <v>62</v>
      </c>
      <c r="K33" s="71" t="s">
        <v>36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8.5" customHeight="1">
      <c r="A34" s="2"/>
      <c r="B34" s="125"/>
      <c r="C34" s="125"/>
      <c r="D34" s="79">
        <f>set!AJ33</f>
        <v>3</v>
      </c>
      <c r="E34" s="79">
        <f>out!AJ33</f>
        <v>6</v>
      </c>
      <c r="F34" s="129">
        <f>nov!AJ33</f>
        <v>0</v>
      </c>
      <c r="G34" s="129">
        <f>dez!AJ33</f>
        <v>1</v>
      </c>
      <c r="H34" s="129">
        <f>jan!AJ33</f>
        <v>2</v>
      </c>
      <c r="I34" s="130">
        <f t="shared" si="1"/>
        <v>12</v>
      </c>
      <c r="J34" s="131" t="s">
        <v>65</v>
      </c>
      <c r="K34" s="30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8.5" customHeight="1">
      <c r="A35" s="2"/>
      <c r="B35" s="20"/>
      <c r="C35" s="125"/>
      <c r="D35" s="93">
        <f>set!AJ34</f>
        <v>0</v>
      </c>
      <c r="E35" s="93">
        <f>out!AJ34</f>
        <v>0</v>
      </c>
      <c r="F35" s="132">
        <f>nov!AJ34</f>
        <v>0</v>
      </c>
      <c r="G35" s="132">
        <f>dez!AJ34</f>
        <v>0</v>
      </c>
      <c r="H35" s="132">
        <f>jan!AJ34</f>
        <v>0</v>
      </c>
      <c r="I35" s="133">
        <f t="shared" si="1"/>
        <v>0</v>
      </c>
      <c r="J35" s="134" t="s">
        <v>68</v>
      </c>
      <c r="K35" s="4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8.5" customHeight="1">
      <c r="A36" s="2"/>
      <c r="B36" s="125"/>
      <c r="C36" s="2"/>
      <c r="D36" s="76">
        <f>set!AJ35</f>
        <v>0</v>
      </c>
      <c r="E36" s="76">
        <f>out!AJ35</f>
        <v>0</v>
      </c>
      <c r="F36" s="135">
        <f>nov!AJ35</f>
        <v>0</v>
      </c>
      <c r="G36" s="135">
        <f>dez!AJ35</f>
        <v>0</v>
      </c>
      <c r="H36" s="135">
        <f>jan!AJ35</f>
        <v>0</v>
      </c>
      <c r="I36" s="136">
        <f t="shared" si="1"/>
        <v>0</v>
      </c>
      <c r="J36" s="137" t="s">
        <v>70</v>
      </c>
      <c r="K36" s="77" t="s">
        <v>71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8.5" customHeight="1">
      <c r="A37" s="2"/>
      <c r="B37" s="125"/>
      <c r="C37" s="2"/>
      <c r="D37" s="79">
        <f>set!AJ36</f>
        <v>0</v>
      </c>
      <c r="E37" s="79">
        <f>out!AJ36</f>
        <v>0</v>
      </c>
      <c r="F37" s="129">
        <f>nov!AJ36</f>
        <v>0</v>
      </c>
      <c r="G37" s="129">
        <f>dez!AJ36</f>
        <v>0</v>
      </c>
      <c r="H37" s="129">
        <f>jan!AJ36</f>
        <v>0</v>
      </c>
      <c r="I37" s="130">
        <f t="shared" si="1"/>
        <v>0</v>
      </c>
      <c r="J37" s="131" t="s">
        <v>74</v>
      </c>
      <c r="K37" s="30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8.5" customHeight="1">
      <c r="A38" s="2"/>
      <c r="B38" s="125"/>
      <c r="C38" s="2"/>
      <c r="D38" s="79">
        <f>set!AJ37</f>
        <v>0</v>
      </c>
      <c r="E38" s="79">
        <f>out!AJ37</f>
        <v>0</v>
      </c>
      <c r="F38" s="129">
        <f>nov!AJ37</f>
        <v>0</v>
      </c>
      <c r="G38" s="129">
        <f>dez!AJ37</f>
        <v>0</v>
      </c>
      <c r="H38" s="129">
        <f>jan!AJ37</f>
        <v>0</v>
      </c>
      <c r="I38" s="130">
        <f t="shared" si="1"/>
        <v>0</v>
      </c>
      <c r="J38" s="131" t="s">
        <v>76</v>
      </c>
      <c r="K38" s="30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8.5" customHeight="1">
      <c r="A39" s="2"/>
      <c r="B39" s="125"/>
      <c r="C39" s="2"/>
      <c r="D39" s="79">
        <f>set!AJ38</f>
        <v>4</v>
      </c>
      <c r="E39" s="79">
        <f>out!AJ38</f>
        <v>0</v>
      </c>
      <c r="F39" s="129">
        <f>nov!AJ38</f>
        <v>3</v>
      </c>
      <c r="G39" s="129">
        <f>dez!AJ38</f>
        <v>1</v>
      </c>
      <c r="H39" s="129">
        <f>jan!AJ38</f>
        <v>3</v>
      </c>
      <c r="I39" s="130">
        <f t="shared" si="1"/>
        <v>11</v>
      </c>
      <c r="J39" s="131" t="s">
        <v>41</v>
      </c>
      <c r="K39" s="30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8.5" customHeight="1">
      <c r="A40" s="2"/>
      <c r="B40" s="125"/>
      <c r="C40" s="2"/>
      <c r="D40" s="79">
        <f>set!AJ39</f>
        <v>0</v>
      </c>
      <c r="E40" s="79">
        <f>out!AJ39</f>
        <v>0</v>
      </c>
      <c r="F40" s="129">
        <f>nov!AJ39</f>
        <v>0</v>
      </c>
      <c r="G40" s="129">
        <f>dez!AJ39</f>
        <v>0</v>
      </c>
      <c r="H40" s="129">
        <f>jan!AJ39</f>
        <v>0</v>
      </c>
      <c r="I40" s="130">
        <f t="shared" si="1"/>
        <v>0</v>
      </c>
      <c r="J40" s="131" t="s">
        <v>78</v>
      </c>
      <c r="K40" s="30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8.5" customHeight="1">
      <c r="A41" s="2"/>
      <c r="B41" s="125"/>
      <c r="C41" s="2"/>
      <c r="D41" s="79">
        <f>set!AJ40</f>
        <v>0</v>
      </c>
      <c r="E41" s="79">
        <f>out!AJ40</f>
        <v>0</v>
      </c>
      <c r="F41" s="129">
        <f>nov!AJ40</f>
        <v>0</v>
      </c>
      <c r="G41" s="129">
        <f>dez!AJ40</f>
        <v>0</v>
      </c>
      <c r="H41" s="129">
        <f>jan!AJ40</f>
        <v>0</v>
      </c>
      <c r="I41" s="130">
        <f t="shared" si="1"/>
        <v>0</v>
      </c>
      <c r="J41" s="131" t="s">
        <v>79</v>
      </c>
      <c r="K41" s="30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8.5" customHeight="1">
      <c r="A42" s="2"/>
      <c r="B42" s="3"/>
      <c r="C42" s="2"/>
      <c r="D42" s="79">
        <f>set!AJ41</f>
        <v>0</v>
      </c>
      <c r="E42" s="79">
        <f>out!AJ41</f>
        <v>0</v>
      </c>
      <c r="F42" s="129">
        <f>nov!AJ41</f>
        <v>0</v>
      </c>
      <c r="G42" s="129">
        <f>dez!AJ41</f>
        <v>0</v>
      </c>
      <c r="H42" s="129">
        <f>jan!AJ41</f>
        <v>0</v>
      </c>
      <c r="I42" s="130">
        <f t="shared" si="1"/>
        <v>0</v>
      </c>
      <c r="J42" s="131" t="s">
        <v>80</v>
      </c>
      <c r="K42" s="30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8.5" customHeight="1">
      <c r="A43" s="2"/>
      <c r="B43" s="3"/>
      <c r="C43" s="2"/>
      <c r="D43" s="79">
        <f>set!AJ42</f>
        <v>0</v>
      </c>
      <c r="E43" s="79">
        <f>out!AJ42</f>
        <v>0</v>
      </c>
      <c r="F43" s="129">
        <f>nov!AJ42</f>
        <v>0</v>
      </c>
      <c r="G43" s="129">
        <f>dez!AJ42</f>
        <v>0</v>
      </c>
      <c r="H43" s="129">
        <f>jan!AJ42</f>
        <v>1</v>
      </c>
      <c r="I43" s="130">
        <f t="shared" si="1"/>
        <v>1</v>
      </c>
      <c r="J43" s="131" t="s">
        <v>81</v>
      </c>
      <c r="K43" s="30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8.5" customHeight="1">
      <c r="A44" s="2"/>
      <c r="B44" s="3"/>
      <c r="C44" s="2"/>
      <c r="D44" s="79">
        <f>set!AJ43</f>
        <v>0</v>
      </c>
      <c r="E44" s="79">
        <f>out!AJ43</f>
        <v>0</v>
      </c>
      <c r="F44" s="129">
        <f>nov!AJ43</f>
        <v>0</v>
      </c>
      <c r="G44" s="129">
        <f>dez!AJ43</f>
        <v>0</v>
      </c>
      <c r="H44" s="129">
        <f>jan!AJ43</f>
        <v>0</v>
      </c>
      <c r="I44" s="130">
        <f t="shared" si="1"/>
        <v>0</v>
      </c>
      <c r="J44" s="131" t="s">
        <v>82</v>
      </c>
      <c r="K44" s="30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8.5" customHeight="1">
      <c r="A45" s="2"/>
      <c r="B45" s="3"/>
      <c r="C45" s="2"/>
      <c r="D45" s="79">
        <f>set!AJ44</f>
        <v>0</v>
      </c>
      <c r="E45" s="79">
        <f>out!AJ44</f>
        <v>0</v>
      </c>
      <c r="F45" s="129">
        <f>nov!AJ44</f>
        <v>0</v>
      </c>
      <c r="G45" s="129">
        <f>dez!AJ44</f>
        <v>0</v>
      </c>
      <c r="H45" s="129">
        <f>jan!AJ44</f>
        <v>0</v>
      </c>
      <c r="I45" s="130">
        <f t="shared" si="1"/>
        <v>0</v>
      </c>
      <c r="J45" s="131" t="s">
        <v>83</v>
      </c>
      <c r="K45" s="30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8.5" customHeight="1">
      <c r="A46" s="2"/>
      <c r="B46" s="3"/>
      <c r="C46" s="2"/>
      <c r="D46" s="79">
        <f>set!AJ45</f>
        <v>0</v>
      </c>
      <c r="E46" s="79">
        <f>out!AJ45</f>
        <v>0</v>
      </c>
      <c r="F46" s="129">
        <f>nov!AJ45</f>
        <v>0</v>
      </c>
      <c r="G46" s="129">
        <f>dez!AJ45</f>
        <v>0</v>
      </c>
      <c r="H46" s="129">
        <f>jan!AJ45</f>
        <v>0</v>
      </c>
      <c r="I46" s="130">
        <f t="shared" si="1"/>
        <v>0</v>
      </c>
      <c r="J46" s="131" t="s">
        <v>84</v>
      </c>
      <c r="K46" s="30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8.5" customHeight="1">
      <c r="A47" s="2"/>
      <c r="B47" s="3"/>
      <c r="C47" s="2"/>
      <c r="D47" s="79">
        <f>set!AJ46</f>
        <v>0</v>
      </c>
      <c r="E47" s="79">
        <f>out!AJ46</f>
        <v>0</v>
      </c>
      <c r="F47" s="129">
        <f>nov!AJ46</f>
        <v>0</v>
      </c>
      <c r="G47" s="129">
        <f>dez!AJ46</f>
        <v>0</v>
      </c>
      <c r="H47" s="129">
        <f>jan!AJ46</f>
        <v>0</v>
      </c>
      <c r="I47" s="130">
        <f t="shared" si="1"/>
        <v>0</v>
      </c>
      <c r="J47" s="131" t="s">
        <v>85</v>
      </c>
      <c r="K47" s="30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8.5" customHeight="1">
      <c r="A48" s="2"/>
      <c r="B48" s="3"/>
      <c r="C48" s="2"/>
      <c r="D48" s="79">
        <f>set!AJ47</f>
        <v>0</v>
      </c>
      <c r="E48" s="79">
        <f>out!AJ47</f>
        <v>0</v>
      </c>
      <c r="F48" s="129">
        <f>nov!AJ47</f>
        <v>0</v>
      </c>
      <c r="G48" s="129">
        <f>dez!AJ47</f>
        <v>0</v>
      </c>
      <c r="H48" s="129">
        <f>jan!AJ47</f>
        <v>0</v>
      </c>
      <c r="I48" s="130">
        <f t="shared" si="1"/>
        <v>0</v>
      </c>
      <c r="J48" s="131" t="s">
        <v>86</v>
      </c>
      <c r="K48" s="30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8.5" customHeight="1">
      <c r="A49" s="2"/>
      <c r="B49" s="3"/>
      <c r="C49" s="2"/>
      <c r="D49" s="79">
        <f>set!AJ48</f>
        <v>0</v>
      </c>
      <c r="E49" s="79">
        <f>out!AJ48</f>
        <v>0</v>
      </c>
      <c r="F49" s="129">
        <f>nov!AJ48</f>
        <v>0</v>
      </c>
      <c r="G49" s="129">
        <f>dez!AJ48</f>
        <v>0</v>
      </c>
      <c r="H49" s="129">
        <f>jan!AJ48</f>
        <v>0</v>
      </c>
      <c r="I49" s="130">
        <f t="shared" si="1"/>
        <v>0</v>
      </c>
      <c r="J49" s="131" t="s">
        <v>87</v>
      </c>
      <c r="K49" s="30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8.5" customHeight="1">
      <c r="A50" s="2"/>
      <c r="B50" s="3"/>
      <c r="C50" s="2"/>
      <c r="D50" s="79">
        <f>set!AJ49</f>
        <v>0</v>
      </c>
      <c r="E50" s="79">
        <f>out!AJ49</f>
        <v>0</v>
      </c>
      <c r="F50" s="129">
        <f>nov!AJ49</f>
        <v>0</v>
      </c>
      <c r="G50" s="129">
        <f>dez!AJ49</f>
        <v>0</v>
      </c>
      <c r="H50" s="129">
        <f>jan!AJ49</f>
        <v>0</v>
      </c>
      <c r="I50" s="130">
        <f t="shared" si="1"/>
        <v>0</v>
      </c>
      <c r="J50" s="131" t="s">
        <v>88</v>
      </c>
      <c r="K50" s="30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8.5" customHeight="1">
      <c r="A51" s="2"/>
      <c r="B51" s="3"/>
      <c r="C51" s="2"/>
      <c r="D51" s="79">
        <f>set!AJ50</f>
        <v>0</v>
      </c>
      <c r="E51" s="79">
        <f>out!AJ50</f>
        <v>19</v>
      </c>
      <c r="F51" s="129">
        <f>nov!AJ50</f>
        <v>0</v>
      </c>
      <c r="G51" s="129">
        <f>dez!AJ50</f>
        <v>0</v>
      </c>
      <c r="H51" s="129">
        <f>jan!AJ50</f>
        <v>0</v>
      </c>
      <c r="I51" s="130">
        <f t="shared" si="1"/>
        <v>19</v>
      </c>
      <c r="J51" s="131" t="s">
        <v>59</v>
      </c>
      <c r="K51" s="30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8.5" customHeight="1">
      <c r="A52" s="2"/>
      <c r="B52" s="3"/>
      <c r="C52" s="2"/>
      <c r="D52" s="96">
        <f>set!AJ51</f>
        <v>0</v>
      </c>
      <c r="E52" s="96">
        <f>out!AJ51</f>
        <v>1</v>
      </c>
      <c r="F52" s="138">
        <f>nov!AJ51</f>
        <v>0</v>
      </c>
      <c r="G52" s="138">
        <f>dez!AJ51</f>
        <v>0</v>
      </c>
      <c r="H52" s="138">
        <f>jan!AJ51</f>
        <v>0</v>
      </c>
      <c r="I52" s="139">
        <f t="shared" si="1"/>
        <v>1</v>
      </c>
      <c r="J52" s="140" t="s">
        <v>8</v>
      </c>
      <c r="K52" s="4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8.5" customHeight="1">
      <c r="A53" s="2"/>
      <c r="B53" s="3"/>
      <c r="C53" s="125"/>
      <c r="D53" s="149">
        <f>set!AJ52</f>
        <v>0</v>
      </c>
      <c r="E53" s="149">
        <f>out!AJ52</f>
        <v>0</v>
      </c>
      <c r="F53" s="150">
        <f>nov!AJ52</f>
        <v>0</v>
      </c>
      <c r="G53" s="150">
        <f>dez!AJ52</f>
        <v>0</v>
      </c>
      <c r="H53" s="150">
        <f>jan!AJ52</f>
        <v>0</v>
      </c>
      <c r="I53" s="151">
        <f t="shared" si="1"/>
        <v>0</v>
      </c>
      <c r="J53" s="152" t="s">
        <v>43</v>
      </c>
      <c r="K53" s="10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8.5" customHeight="1">
      <c r="A54" s="2"/>
      <c r="B54" s="3"/>
      <c r="C54" s="125"/>
      <c r="D54" s="76">
        <f>set!AJ53</f>
        <v>29.25</v>
      </c>
      <c r="E54" s="76">
        <f>out!AJ53</f>
        <v>37.25</v>
      </c>
      <c r="F54" s="135">
        <f>nov!AJ53</f>
        <v>33.33333333</v>
      </c>
      <c r="G54" s="135">
        <f>dez!AJ53</f>
        <v>48</v>
      </c>
      <c r="H54" s="135">
        <f>jan!AJ53</f>
        <v>33.25</v>
      </c>
      <c r="I54" s="136">
        <f t="shared" ref="I54:I55" si="2">AVERAGE(D54:H54)</f>
        <v>36.21666667</v>
      </c>
      <c r="J54" s="153" t="s">
        <v>89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8.5" customHeight="1">
      <c r="A55" s="2"/>
      <c r="B55" s="3"/>
      <c r="C55" s="125"/>
      <c r="D55" s="93">
        <f>set!AJ54</f>
        <v>1</v>
      </c>
      <c r="E55" s="93">
        <f>out!AJ54</f>
        <v>1</v>
      </c>
      <c r="F55" s="132">
        <f>nov!AJ54</f>
        <v>1</v>
      </c>
      <c r="G55" s="132">
        <f>dez!AJ54</f>
        <v>1</v>
      </c>
      <c r="H55" s="132">
        <f>jan!AJ54</f>
        <v>1</v>
      </c>
      <c r="I55" s="136">
        <f t="shared" si="2"/>
        <v>1</v>
      </c>
      <c r="J55" s="154" t="s">
        <v>90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8.5" customHeight="1">
      <c r="A56" s="2"/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8.5" customHeight="1">
      <c r="A57" s="2"/>
      <c r="B57" s="3"/>
      <c r="C57" s="2"/>
      <c r="D57" s="120" t="s">
        <v>49</v>
      </c>
      <c r="E57" s="111"/>
      <c r="F57" s="111"/>
      <c r="G57" s="111"/>
      <c r="H57" s="111"/>
      <c r="I57" s="11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8.5" customHeight="1">
      <c r="A58" s="2"/>
      <c r="B58" s="3"/>
      <c r="C58" s="3"/>
      <c r="D58" s="155" t="s">
        <v>121</v>
      </c>
      <c r="E58" s="156" t="s">
        <v>122</v>
      </c>
      <c r="F58" s="156" t="s">
        <v>123</v>
      </c>
      <c r="G58" s="156" t="s">
        <v>124</v>
      </c>
      <c r="H58" s="156" t="s">
        <v>125</v>
      </c>
      <c r="I58" s="157" t="s">
        <v>126</v>
      </c>
      <c r="J58" s="124"/>
      <c r="K58" s="8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8.5" customHeight="1">
      <c r="A59" s="2"/>
      <c r="B59" s="3"/>
      <c r="C59" s="125"/>
      <c r="D59" s="90">
        <f>set!AJ57</f>
        <v>36</v>
      </c>
      <c r="E59" s="90">
        <f>out!AJ57</f>
        <v>191</v>
      </c>
      <c r="F59" s="90">
        <f>nov!AJ57</f>
        <v>117</v>
      </c>
      <c r="G59" s="90">
        <f>dez!AJ57</f>
        <v>35</v>
      </c>
      <c r="H59" s="90">
        <f>jan!AJ57</f>
        <v>117</v>
      </c>
      <c r="I59" s="158">
        <f t="shared" ref="I59:I91" si="3">SUM(D59:H59)</f>
        <v>496</v>
      </c>
      <c r="J59" s="128" t="s">
        <v>13</v>
      </c>
      <c r="K59" s="71" t="s">
        <v>14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8.5" customHeight="1">
      <c r="A60" s="2"/>
      <c r="B60" s="3"/>
      <c r="C60" s="125"/>
      <c r="D60" s="79">
        <f>set!AJ58</f>
        <v>16</v>
      </c>
      <c r="E60" s="79">
        <f>out!AJ58</f>
        <v>89</v>
      </c>
      <c r="F60" s="79">
        <f>nov!AJ58</f>
        <v>58</v>
      </c>
      <c r="G60" s="79">
        <f>dez!AJ58</f>
        <v>14</v>
      </c>
      <c r="H60" s="79">
        <f>jan!AJ58</f>
        <v>49</v>
      </c>
      <c r="I60" s="159">
        <f t="shared" si="3"/>
        <v>226</v>
      </c>
      <c r="J60" s="131" t="s">
        <v>17</v>
      </c>
      <c r="K60" s="3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8.5" customHeight="1">
      <c r="A61" s="2"/>
      <c r="B61" s="3"/>
      <c r="C61" s="125"/>
      <c r="D61" s="79">
        <f>set!AJ59</f>
        <v>20</v>
      </c>
      <c r="E61" s="79">
        <f>out!AJ59</f>
        <v>103</v>
      </c>
      <c r="F61" s="79">
        <f>nov!AJ59</f>
        <v>59</v>
      </c>
      <c r="G61" s="79">
        <f>dez!AJ59</f>
        <v>21</v>
      </c>
      <c r="H61" s="79">
        <f>jan!AJ59</f>
        <v>68</v>
      </c>
      <c r="I61" s="159">
        <f t="shared" si="3"/>
        <v>271</v>
      </c>
      <c r="J61" s="131" t="s">
        <v>18</v>
      </c>
      <c r="K61" s="30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8.5" customHeight="1">
      <c r="A62" s="2"/>
      <c r="B62" s="3"/>
      <c r="C62" s="125"/>
      <c r="D62" s="93">
        <f>set!AJ60</f>
        <v>0</v>
      </c>
      <c r="E62" s="93">
        <f>out!AJ60</f>
        <v>0</v>
      </c>
      <c r="F62" s="93">
        <f>nov!AJ60</f>
        <v>9</v>
      </c>
      <c r="G62" s="93">
        <f>dez!AJ60</f>
        <v>0</v>
      </c>
      <c r="H62" s="93">
        <f>jan!AJ60</f>
        <v>0</v>
      </c>
      <c r="I62" s="160">
        <f t="shared" si="3"/>
        <v>9</v>
      </c>
      <c r="J62" s="134" t="s">
        <v>19</v>
      </c>
      <c r="K62" s="4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8.5" customHeight="1">
      <c r="A63" s="2"/>
      <c r="B63" s="161"/>
      <c r="C63" s="125"/>
      <c r="D63" s="76">
        <f>set!AJ61</f>
        <v>3</v>
      </c>
      <c r="E63" s="76">
        <f>out!AJ61</f>
        <v>0</v>
      </c>
      <c r="F63" s="76">
        <f>nov!AJ61</f>
        <v>2</v>
      </c>
      <c r="G63" s="76">
        <f>dez!AJ61</f>
        <v>1</v>
      </c>
      <c r="H63" s="76">
        <f>jan!AJ61</f>
        <v>0</v>
      </c>
      <c r="I63" s="162">
        <f t="shared" si="3"/>
        <v>6</v>
      </c>
      <c r="J63" s="137" t="s">
        <v>24</v>
      </c>
      <c r="K63" s="66" t="s">
        <v>25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8.5" customHeight="1">
      <c r="A64" s="2"/>
      <c r="B64" s="161"/>
      <c r="C64" s="125"/>
      <c r="D64" s="79">
        <f>set!AJ62</f>
        <v>0</v>
      </c>
      <c r="E64" s="79">
        <f>out!AJ62</f>
        <v>0</v>
      </c>
      <c r="F64" s="79">
        <f>nov!AJ62</f>
        <v>0</v>
      </c>
      <c r="G64" s="79">
        <f>dez!AJ62</f>
        <v>0</v>
      </c>
      <c r="H64" s="79">
        <f>jan!AJ62</f>
        <v>0</v>
      </c>
      <c r="I64" s="159">
        <f t="shared" si="3"/>
        <v>0</v>
      </c>
      <c r="J64" s="131" t="s">
        <v>27</v>
      </c>
      <c r="K64" s="30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8.5" customHeight="1">
      <c r="A65" s="2"/>
      <c r="B65" s="161"/>
      <c r="C65" s="125"/>
      <c r="D65" s="79">
        <f>set!AJ63</f>
        <v>0</v>
      </c>
      <c r="E65" s="79">
        <f>out!AJ63</f>
        <v>0</v>
      </c>
      <c r="F65" s="79">
        <f>nov!AJ63</f>
        <v>0</v>
      </c>
      <c r="G65" s="79">
        <f>dez!AJ63</f>
        <v>0</v>
      </c>
      <c r="H65" s="79">
        <f>jan!AJ63</f>
        <v>0</v>
      </c>
      <c r="I65" s="159">
        <f t="shared" si="3"/>
        <v>0</v>
      </c>
      <c r="J65" s="131" t="s">
        <v>29</v>
      </c>
      <c r="K65" s="30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8.5" customHeight="1">
      <c r="A66" s="2"/>
      <c r="B66" s="161"/>
      <c r="C66" s="125"/>
      <c r="D66" s="79">
        <f>set!AJ64</f>
        <v>0</v>
      </c>
      <c r="E66" s="79">
        <f>out!AJ64</f>
        <v>0</v>
      </c>
      <c r="F66" s="79">
        <f>nov!AJ64</f>
        <v>0</v>
      </c>
      <c r="G66" s="79">
        <f>dez!AJ64</f>
        <v>0</v>
      </c>
      <c r="H66" s="79">
        <f>jan!AJ64</f>
        <v>0</v>
      </c>
      <c r="I66" s="159">
        <f t="shared" si="3"/>
        <v>0</v>
      </c>
      <c r="J66" s="131" t="s">
        <v>32</v>
      </c>
      <c r="K66" s="30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8.5" customHeight="1">
      <c r="A67" s="2"/>
      <c r="B67" s="161"/>
      <c r="C67" s="125"/>
      <c r="D67" s="79">
        <f>set!AJ65</f>
        <v>0</v>
      </c>
      <c r="E67" s="79">
        <f>out!AJ65</f>
        <v>0</v>
      </c>
      <c r="F67" s="79">
        <f>nov!AJ65</f>
        <v>0</v>
      </c>
      <c r="G67" s="79">
        <f>dez!AJ65</f>
        <v>0</v>
      </c>
      <c r="H67" s="79">
        <f>jan!AJ65</f>
        <v>0</v>
      </c>
      <c r="I67" s="159">
        <f t="shared" si="3"/>
        <v>0</v>
      </c>
      <c r="J67" s="131" t="s">
        <v>35</v>
      </c>
      <c r="K67" s="30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8.5" customHeight="1">
      <c r="A68" s="2"/>
      <c r="B68" s="161"/>
      <c r="C68" s="125"/>
      <c r="D68" s="96">
        <f>set!AJ66</f>
        <v>0</v>
      </c>
      <c r="E68" s="96">
        <f>out!AJ66</f>
        <v>15</v>
      </c>
      <c r="F68" s="96">
        <f>nov!AJ66</f>
        <v>10</v>
      </c>
      <c r="G68" s="96">
        <f>dez!AJ66</f>
        <v>5</v>
      </c>
      <c r="H68" s="96">
        <f>jan!AJ66</f>
        <v>9</v>
      </c>
      <c r="I68" s="163">
        <f t="shared" si="3"/>
        <v>39</v>
      </c>
      <c r="J68" s="140" t="s">
        <v>91</v>
      </c>
      <c r="K68" s="48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8.5" customHeight="1">
      <c r="A69" s="2"/>
      <c r="B69" s="3"/>
      <c r="C69" s="2"/>
      <c r="D69" s="90">
        <f>set!AJ67</f>
        <v>3</v>
      </c>
      <c r="E69" s="90">
        <f>out!AJ67</f>
        <v>13</v>
      </c>
      <c r="F69" s="90">
        <f>nov!AJ67</f>
        <v>12</v>
      </c>
      <c r="G69" s="90">
        <f>dez!AJ67</f>
        <v>6</v>
      </c>
      <c r="H69" s="90">
        <f>jan!AJ67</f>
        <v>9</v>
      </c>
      <c r="I69" s="158">
        <f t="shared" si="3"/>
        <v>43</v>
      </c>
      <c r="J69" s="128" t="s">
        <v>45</v>
      </c>
      <c r="K69" s="164" t="s">
        <v>30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8.5" customHeight="1">
      <c r="A70" s="2"/>
      <c r="B70" s="3"/>
      <c r="C70" s="2"/>
      <c r="D70" s="79">
        <f>set!AJ68</f>
        <v>0</v>
      </c>
      <c r="E70" s="79">
        <f>out!AJ68</f>
        <v>0</v>
      </c>
      <c r="F70" s="79">
        <f>nov!AJ68</f>
        <v>0</v>
      </c>
      <c r="G70" s="79">
        <f>dez!AJ68</f>
        <v>0</v>
      </c>
      <c r="H70" s="79">
        <f>jan!AJ68</f>
        <v>0</v>
      </c>
      <c r="I70" s="159">
        <f t="shared" si="3"/>
        <v>0</v>
      </c>
      <c r="J70" s="131" t="s">
        <v>47</v>
      </c>
      <c r="K70" s="9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8.5" customHeight="1">
      <c r="A71" s="2"/>
      <c r="B71" s="3"/>
      <c r="C71" s="2"/>
      <c r="D71" s="93">
        <f>set!AJ69</f>
        <v>0</v>
      </c>
      <c r="E71" s="93">
        <f>out!AJ69</f>
        <v>0</v>
      </c>
      <c r="F71" s="93">
        <f>nov!AJ69</f>
        <v>0</v>
      </c>
      <c r="G71" s="93">
        <f>dez!AJ69</f>
        <v>0</v>
      </c>
      <c r="H71" s="93">
        <f>jan!AJ69</f>
        <v>0</v>
      </c>
      <c r="I71" s="160">
        <f t="shared" si="3"/>
        <v>0</v>
      </c>
      <c r="J71" s="134" t="s">
        <v>48</v>
      </c>
      <c r="K71" s="9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8.5" customHeight="1">
      <c r="A72" s="2"/>
      <c r="B72" s="3"/>
      <c r="C72" s="2"/>
      <c r="D72" s="76">
        <f>set!AJ70</f>
        <v>0</v>
      </c>
      <c r="E72" s="76">
        <f>out!AJ70</f>
        <v>0</v>
      </c>
      <c r="F72" s="76">
        <f>nov!AJ70</f>
        <v>0</v>
      </c>
      <c r="G72" s="76">
        <f>dez!AJ70</f>
        <v>0</v>
      </c>
      <c r="H72" s="76">
        <f>jan!AJ70</f>
        <v>0</v>
      </c>
      <c r="I72" s="162">
        <f t="shared" si="3"/>
        <v>0</v>
      </c>
      <c r="J72" s="137" t="s">
        <v>70</v>
      </c>
      <c r="K72" s="77" t="s">
        <v>71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8.5" customHeight="1">
      <c r="A73" s="2"/>
      <c r="B73" s="3"/>
      <c r="C73" s="2"/>
      <c r="D73" s="79">
        <f>set!AJ71</f>
        <v>0</v>
      </c>
      <c r="E73" s="79">
        <f>out!AJ71</f>
        <v>0</v>
      </c>
      <c r="F73" s="79">
        <f>nov!AJ71</f>
        <v>0</v>
      </c>
      <c r="G73" s="79">
        <f>dez!AJ71</f>
        <v>0</v>
      </c>
      <c r="H73" s="79">
        <f>jan!AJ71</f>
        <v>0</v>
      </c>
      <c r="I73" s="159">
        <f t="shared" si="3"/>
        <v>0</v>
      </c>
      <c r="J73" s="131" t="s">
        <v>74</v>
      </c>
      <c r="K73" s="3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8.5" customHeight="1">
      <c r="A74" s="2"/>
      <c r="B74" s="3"/>
      <c r="C74" s="2"/>
      <c r="D74" s="79">
        <f>set!AJ72</f>
        <v>0</v>
      </c>
      <c r="E74" s="79">
        <f>out!AJ72</f>
        <v>0</v>
      </c>
      <c r="F74" s="79">
        <f>nov!AJ72</f>
        <v>0</v>
      </c>
      <c r="G74" s="79">
        <f>dez!AJ72</f>
        <v>0</v>
      </c>
      <c r="H74" s="79">
        <f>jan!AJ72</f>
        <v>0</v>
      </c>
      <c r="I74" s="159">
        <f t="shared" si="3"/>
        <v>0</v>
      </c>
      <c r="J74" s="131" t="s">
        <v>76</v>
      </c>
      <c r="K74" s="3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8.5" customHeight="1">
      <c r="A75" s="2"/>
      <c r="B75" s="3"/>
      <c r="C75" s="2"/>
      <c r="D75" s="79">
        <f>set!AJ73</f>
        <v>0</v>
      </c>
      <c r="E75" s="79">
        <f>out!AJ73</f>
        <v>0</v>
      </c>
      <c r="F75" s="79">
        <f>nov!AJ73</f>
        <v>0</v>
      </c>
      <c r="G75" s="79">
        <f>dez!AJ73</f>
        <v>1</v>
      </c>
      <c r="H75" s="79">
        <f>jan!AJ73</f>
        <v>0</v>
      </c>
      <c r="I75" s="159">
        <f t="shared" si="3"/>
        <v>1</v>
      </c>
      <c r="J75" s="131" t="s">
        <v>41</v>
      </c>
      <c r="K75" s="30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8.5" customHeight="1">
      <c r="A76" s="2"/>
      <c r="B76" s="3"/>
      <c r="C76" s="2"/>
      <c r="D76" s="79">
        <f>set!AJ74</f>
        <v>0</v>
      </c>
      <c r="E76" s="79">
        <f>out!AJ74</f>
        <v>0</v>
      </c>
      <c r="F76" s="79">
        <f>nov!AJ74</f>
        <v>0</v>
      </c>
      <c r="G76" s="79">
        <f>dez!AJ74</f>
        <v>0</v>
      </c>
      <c r="H76" s="79">
        <f>jan!AJ74</f>
        <v>0</v>
      </c>
      <c r="I76" s="159">
        <f t="shared" si="3"/>
        <v>0</v>
      </c>
      <c r="J76" s="131" t="s">
        <v>78</v>
      </c>
      <c r="K76" s="30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8.5" customHeight="1">
      <c r="A77" s="2"/>
      <c r="B77" s="3"/>
      <c r="C77" s="2"/>
      <c r="D77" s="79">
        <f>set!AJ75</f>
        <v>0</v>
      </c>
      <c r="E77" s="79">
        <f>out!AJ75</f>
        <v>0</v>
      </c>
      <c r="F77" s="79">
        <f>nov!AJ75</f>
        <v>0</v>
      </c>
      <c r="G77" s="79">
        <f>dez!AJ75</f>
        <v>0</v>
      </c>
      <c r="H77" s="79">
        <f>jan!AJ75</f>
        <v>0</v>
      </c>
      <c r="I77" s="159">
        <f t="shared" si="3"/>
        <v>0</v>
      </c>
      <c r="J77" s="131" t="s">
        <v>79</v>
      </c>
      <c r="K77" s="30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8.5" customHeight="1">
      <c r="A78" s="2"/>
      <c r="B78" s="3"/>
      <c r="C78" s="2"/>
      <c r="D78" s="79">
        <f>set!AJ76</f>
        <v>0</v>
      </c>
      <c r="E78" s="79">
        <f>out!AJ76</f>
        <v>0</v>
      </c>
      <c r="F78" s="79">
        <f>nov!AJ76</f>
        <v>0</v>
      </c>
      <c r="G78" s="79">
        <f>dez!AJ76</f>
        <v>0</v>
      </c>
      <c r="H78" s="79">
        <f>jan!AJ76</f>
        <v>0</v>
      </c>
      <c r="I78" s="159">
        <f t="shared" si="3"/>
        <v>0</v>
      </c>
      <c r="J78" s="131" t="s">
        <v>80</v>
      </c>
      <c r="K78" s="30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8.5" customHeight="1">
      <c r="A79" s="2"/>
      <c r="B79" s="3"/>
      <c r="C79" s="2"/>
      <c r="D79" s="79">
        <f>set!AJ77</f>
        <v>0</v>
      </c>
      <c r="E79" s="79">
        <f>out!AJ77</f>
        <v>0</v>
      </c>
      <c r="F79" s="79">
        <f>nov!AJ77</f>
        <v>0</v>
      </c>
      <c r="G79" s="79">
        <f>dez!AJ77</f>
        <v>0</v>
      </c>
      <c r="H79" s="79">
        <f>jan!AJ77</f>
        <v>0</v>
      </c>
      <c r="I79" s="159">
        <f t="shared" si="3"/>
        <v>0</v>
      </c>
      <c r="J79" s="131" t="s">
        <v>81</v>
      </c>
      <c r="K79" s="30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8.5" customHeight="1">
      <c r="A80" s="2"/>
      <c r="B80" s="3"/>
      <c r="C80" s="2"/>
      <c r="D80" s="79">
        <f>set!AJ78</f>
        <v>0</v>
      </c>
      <c r="E80" s="79">
        <f>out!AJ78</f>
        <v>0</v>
      </c>
      <c r="F80" s="79">
        <f>nov!AJ78</f>
        <v>0</v>
      </c>
      <c r="G80" s="79">
        <f>dez!AJ78</f>
        <v>0</v>
      </c>
      <c r="H80" s="79">
        <f>jan!AJ78</f>
        <v>0</v>
      </c>
      <c r="I80" s="159">
        <f t="shared" si="3"/>
        <v>0</v>
      </c>
      <c r="J80" s="131" t="s">
        <v>82</v>
      </c>
      <c r="K80" s="30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8.5" customHeight="1">
      <c r="A81" s="2"/>
      <c r="B81" s="3"/>
      <c r="C81" s="2"/>
      <c r="D81" s="79">
        <f>set!AJ79</f>
        <v>0</v>
      </c>
      <c r="E81" s="79">
        <f>out!AJ79</f>
        <v>10</v>
      </c>
      <c r="F81" s="79">
        <f>nov!AJ79</f>
        <v>11</v>
      </c>
      <c r="G81" s="79">
        <f>dez!AJ79</f>
        <v>4</v>
      </c>
      <c r="H81" s="79">
        <f>jan!AJ79</f>
        <v>3</v>
      </c>
      <c r="I81" s="159">
        <f t="shared" si="3"/>
        <v>28</v>
      </c>
      <c r="J81" s="131" t="s">
        <v>83</v>
      </c>
      <c r="K81" s="30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8.5" customHeight="1">
      <c r="A82" s="2"/>
      <c r="B82" s="3"/>
      <c r="C82" s="2"/>
      <c r="D82" s="79">
        <f>set!AJ80</f>
        <v>0</v>
      </c>
      <c r="E82" s="79">
        <f>out!AJ80</f>
        <v>0</v>
      </c>
      <c r="F82" s="79">
        <f>nov!AJ80</f>
        <v>1</v>
      </c>
      <c r="G82" s="79">
        <f>dez!AJ80</f>
        <v>0</v>
      </c>
      <c r="H82" s="79">
        <f>jan!AJ80</f>
        <v>0</v>
      </c>
      <c r="I82" s="159">
        <f t="shared" si="3"/>
        <v>1</v>
      </c>
      <c r="J82" s="131" t="s">
        <v>84</v>
      </c>
      <c r="K82" s="30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8.5" customHeight="1">
      <c r="A83" s="2"/>
      <c r="B83" s="3"/>
      <c r="C83" s="2"/>
      <c r="D83" s="79">
        <f>set!AJ81</f>
        <v>0</v>
      </c>
      <c r="E83" s="79">
        <f>out!AJ81</f>
        <v>0</v>
      </c>
      <c r="F83" s="79">
        <f>nov!AJ81</f>
        <v>0</v>
      </c>
      <c r="G83" s="79">
        <f>dez!AJ81</f>
        <v>1</v>
      </c>
      <c r="H83" s="79">
        <f>jan!AJ81</f>
        <v>0</v>
      </c>
      <c r="I83" s="159">
        <f t="shared" si="3"/>
        <v>1</v>
      </c>
      <c r="J83" s="131" t="s">
        <v>85</v>
      </c>
      <c r="K83" s="30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8.5" customHeight="1">
      <c r="A84" s="2"/>
      <c r="B84" s="3"/>
      <c r="C84" s="2"/>
      <c r="D84" s="79">
        <f>set!AJ82</f>
        <v>0</v>
      </c>
      <c r="E84" s="79">
        <f>out!AJ82</f>
        <v>0</v>
      </c>
      <c r="F84" s="79">
        <f>nov!AJ82</f>
        <v>0</v>
      </c>
      <c r="G84" s="79">
        <f>dez!AJ82</f>
        <v>0</v>
      </c>
      <c r="H84" s="79">
        <f>jan!AJ82</f>
        <v>0</v>
      </c>
      <c r="I84" s="159">
        <f t="shared" si="3"/>
        <v>0</v>
      </c>
      <c r="J84" s="131" t="s">
        <v>86</v>
      </c>
      <c r="K84" s="30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8.5" customHeight="1">
      <c r="A85" s="2"/>
      <c r="B85" s="3"/>
      <c r="C85" s="2"/>
      <c r="D85" s="79">
        <f>set!AJ83</f>
        <v>0</v>
      </c>
      <c r="E85" s="79">
        <f>out!AJ83</f>
        <v>0</v>
      </c>
      <c r="F85" s="79">
        <f>nov!AJ83</f>
        <v>0</v>
      </c>
      <c r="G85" s="79">
        <f>dez!AJ83</f>
        <v>0</v>
      </c>
      <c r="H85" s="79">
        <f>jan!AJ83</f>
        <v>0</v>
      </c>
      <c r="I85" s="159">
        <f t="shared" si="3"/>
        <v>0</v>
      </c>
      <c r="J85" s="131" t="s">
        <v>87</v>
      </c>
      <c r="K85" s="30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8.5" customHeight="1">
      <c r="A86" s="2"/>
      <c r="B86" s="3"/>
      <c r="C86" s="2"/>
      <c r="D86" s="79">
        <f>set!AJ84</f>
        <v>0</v>
      </c>
      <c r="E86" s="79">
        <f>out!AJ84</f>
        <v>0</v>
      </c>
      <c r="F86" s="79">
        <f>nov!AJ84</f>
        <v>0</v>
      </c>
      <c r="G86" s="79">
        <f>dez!AJ84</f>
        <v>0</v>
      </c>
      <c r="H86" s="79">
        <f>jan!AJ84</f>
        <v>1</v>
      </c>
      <c r="I86" s="159">
        <f t="shared" si="3"/>
        <v>1</v>
      </c>
      <c r="J86" s="131" t="s">
        <v>88</v>
      </c>
      <c r="K86" s="3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8.5" customHeight="1">
      <c r="A87" s="2"/>
      <c r="B87" s="3"/>
      <c r="C87" s="2"/>
      <c r="D87" s="79">
        <f>set!AJ85</f>
        <v>3</v>
      </c>
      <c r="E87" s="79">
        <f>out!AJ85</f>
        <v>2</v>
      </c>
      <c r="F87" s="79">
        <f>nov!AJ85</f>
        <v>0</v>
      </c>
      <c r="G87" s="79">
        <f>dez!AJ85</f>
        <v>0</v>
      </c>
      <c r="H87" s="79">
        <f>jan!AJ85</f>
        <v>1</v>
      </c>
      <c r="I87" s="159">
        <f t="shared" si="3"/>
        <v>6</v>
      </c>
      <c r="J87" s="131" t="s">
        <v>59</v>
      </c>
      <c r="K87" s="3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8.5" customHeight="1">
      <c r="A88" s="2"/>
      <c r="B88" s="3"/>
      <c r="C88" s="2"/>
      <c r="D88" s="96">
        <f>set!AJ86</f>
        <v>0</v>
      </c>
      <c r="E88" s="96">
        <f>out!AJ86</f>
        <v>2</v>
      </c>
      <c r="F88" s="96">
        <f>nov!AJ86</f>
        <v>0</v>
      </c>
      <c r="G88" s="96">
        <f>dez!AJ86</f>
        <v>0</v>
      </c>
      <c r="H88" s="96">
        <f>jan!AJ86</f>
        <v>4</v>
      </c>
      <c r="I88" s="163">
        <f t="shared" si="3"/>
        <v>6</v>
      </c>
      <c r="J88" s="140" t="s">
        <v>8</v>
      </c>
      <c r="K88" s="4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8.5" customHeight="1">
      <c r="A89" s="2"/>
      <c r="B89" s="3"/>
      <c r="C89" s="125"/>
      <c r="D89" s="90">
        <f>set!AJ87</f>
        <v>10</v>
      </c>
      <c r="E89" s="90">
        <f>out!AJ87</f>
        <v>50</v>
      </c>
      <c r="F89" s="90">
        <f>nov!AJ87</f>
        <v>40</v>
      </c>
      <c r="G89" s="90">
        <f>dez!AJ87</f>
        <v>20</v>
      </c>
      <c r="H89" s="90">
        <f>jan!AJ87</f>
        <v>20</v>
      </c>
      <c r="I89" s="158">
        <f t="shared" si="3"/>
        <v>140</v>
      </c>
      <c r="J89" s="128" t="s">
        <v>92</v>
      </c>
      <c r="K89" s="97" t="s">
        <v>22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8.5" customHeight="1">
      <c r="A90" s="2"/>
      <c r="B90" s="3"/>
      <c r="C90" s="125"/>
      <c r="D90" s="93">
        <f>set!AJ88</f>
        <v>9</v>
      </c>
      <c r="E90" s="93">
        <f>out!AJ88</f>
        <v>50</v>
      </c>
      <c r="F90" s="93">
        <f>nov!AJ88</f>
        <v>40</v>
      </c>
      <c r="G90" s="93">
        <f>dez!AJ88</f>
        <v>20</v>
      </c>
      <c r="H90" s="93">
        <f>jan!AJ88</f>
        <v>30</v>
      </c>
      <c r="I90" s="160">
        <f t="shared" si="3"/>
        <v>149</v>
      </c>
      <c r="J90" s="134" t="s">
        <v>93</v>
      </c>
      <c r="K90" s="4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8.5" customHeight="1">
      <c r="A91" s="2"/>
      <c r="B91" s="3"/>
      <c r="C91" s="165"/>
      <c r="D91" s="166">
        <f>set!AJ89</f>
        <v>3</v>
      </c>
      <c r="E91" s="166">
        <f>out!AJ89</f>
        <v>15</v>
      </c>
      <c r="F91" s="166">
        <f>nov!AJ89</f>
        <v>12</v>
      </c>
      <c r="G91" s="166">
        <f>dez!AJ89</f>
        <v>6</v>
      </c>
      <c r="H91" s="166">
        <f>jan!AJ89</f>
        <v>6</v>
      </c>
      <c r="I91" s="167">
        <f t="shared" si="3"/>
        <v>42</v>
      </c>
      <c r="J91" s="144" t="s">
        <v>94</v>
      </c>
      <c r="K91" s="100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8.5" customHeight="1">
      <c r="A92" s="2"/>
      <c r="B92" s="3"/>
      <c r="C92" s="3"/>
      <c r="D92" s="90">
        <f>set!AJ90</f>
        <v>12</v>
      </c>
      <c r="E92" s="90">
        <f>out!AJ90</f>
        <v>12.73333333</v>
      </c>
      <c r="F92" s="90">
        <f>nov!AJ90</f>
        <v>9.75</v>
      </c>
      <c r="G92" s="90">
        <f>dez!AJ90</f>
        <v>5.833333333</v>
      </c>
      <c r="H92" s="90">
        <f>jan!AJ90</f>
        <v>19.5</v>
      </c>
      <c r="I92" s="158">
        <f t="shared" ref="I92:I95" si="4">AVERAGE(D92:H92)</f>
        <v>11.96333333</v>
      </c>
      <c r="J92" s="153" t="s">
        <v>95</v>
      </c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8.5" customHeight="1">
      <c r="A93" s="2"/>
      <c r="B93" s="3"/>
      <c r="C93" s="3"/>
      <c r="D93" s="79">
        <f>set!AJ91</f>
        <v>3</v>
      </c>
      <c r="E93" s="79">
        <f>out!AJ91</f>
        <v>3.333333333</v>
      </c>
      <c r="F93" s="79">
        <f>nov!AJ91</f>
        <v>3.333333333</v>
      </c>
      <c r="G93" s="79">
        <f>dez!AJ91</f>
        <v>3.333333333</v>
      </c>
      <c r="H93" s="79">
        <f>jan!AJ91</f>
        <v>5</v>
      </c>
      <c r="I93" s="159">
        <f t="shared" si="4"/>
        <v>3.6</v>
      </c>
      <c r="J93" s="168" t="s">
        <v>96</v>
      </c>
      <c r="K93" s="169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8.5" customHeight="1">
      <c r="A94" s="2"/>
      <c r="B94" s="3"/>
      <c r="C94" s="3"/>
      <c r="D94" s="79">
        <f>set!AJ92</f>
        <v>3</v>
      </c>
      <c r="E94" s="79">
        <f>out!AJ92</f>
        <v>3.333333333</v>
      </c>
      <c r="F94" s="79">
        <f>nov!AJ92</f>
        <v>3.333333333</v>
      </c>
      <c r="G94" s="79">
        <f>dez!AJ92</f>
        <v>3.333333333</v>
      </c>
      <c r="H94" s="79">
        <f>jan!AJ92</f>
        <v>5</v>
      </c>
      <c r="I94" s="159">
        <f t="shared" si="4"/>
        <v>3.6</v>
      </c>
      <c r="J94" s="168" t="s">
        <v>97</v>
      </c>
      <c r="K94" s="55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8.5" customHeight="1">
      <c r="A95" s="2"/>
      <c r="B95" s="3"/>
      <c r="C95" s="3"/>
      <c r="D95" s="93">
        <f>set!AJ93</f>
        <v>3.6</v>
      </c>
      <c r="E95" s="93">
        <f>out!AJ93</f>
        <v>3.82</v>
      </c>
      <c r="F95" s="93">
        <f>nov!AJ93</f>
        <v>2.925</v>
      </c>
      <c r="G95" s="93">
        <f>dez!AJ93</f>
        <v>1.75</v>
      </c>
      <c r="H95" s="93">
        <f>jan!AJ93</f>
        <v>5.85</v>
      </c>
      <c r="I95" s="160">
        <f t="shared" si="4"/>
        <v>3.589</v>
      </c>
      <c r="J95" s="170" t="s">
        <v>98</v>
      </c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3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3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3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3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3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3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3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3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3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3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3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3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3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3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3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3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3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3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3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3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3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3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3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3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3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3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3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3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3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3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3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3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3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3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3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3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3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3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3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3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3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3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3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3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3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3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3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3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3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3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5">
    <mergeCell ref="D4:K4"/>
    <mergeCell ref="D5:F5"/>
    <mergeCell ref="G5:H5"/>
    <mergeCell ref="I5:J5"/>
    <mergeCell ref="D6:F6"/>
    <mergeCell ref="G6:H6"/>
    <mergeCell ref="D7:I7"/>
    <mergeCell ref="I6:J6"/>
    <mergeCell ref="K9:K13"/>
    <mergeCell ref="K14:K15"/>
    <mergeCell ref="K16:K21"/>
    <mergeCell ref="J22:K22"/>
    <mergeCell ref="K23:K25"/>
    <mergeCell ref="K26:K32"/>
    <mergeCell ref="K72:K88"/>
    <mergeCell ref="K89:K90"/>
    <mergeCell ref="J91:K91"/>
    <mergeCell ref="K93:K94"/>
    <mergeCell ref="K33:K35"/>
    <mergeCell ref="K36:K52"/>
    <mergeCell ref="J53:K53"/>
    <mergeCell ref="D57:I57"/>
    <mergeCell ref="K59:K62"/>
    <mergeCell ref="K63:K68"/>
    <mergeCell ref="K69:K71"/>
  </mergeCells>
  <printOptions/>
  <pageMargins bottom="0.75" footer="0.0" header="0.0" left="0.25" right="0.25" top="0.75"/>
  <pageSetup paperSize="9"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127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0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/>
      <c r="AG9" s="26"/>
      <c r="AH9" s="26"/>
      <c r="AI9" s="27"/>
      <c r="AJ9" s="28">
        <f>SUM($D$11:$AH$11)</f>
        <v>0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AH10" si="1">SUM(D11:D12)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f t="shared" si="1"/>
        <v>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0</v>
      </c>
      <c r="R10" s="34">
        <f t="shared" si="1"/>
        <v>0</v>
      </c>
      <c r="S10" s="34">
        <f t="shared" si="1"/>
        <v>0</v>
      </c>
      <c r="T10" s="34">
        <f t="shared" si="1"/>
        <v>0</v>
      </c>
      <c r="U10" s="34">
        <f t="shared" si="1"/>
        <v>0</v>
      </c>
      <c r="V10" s="34">
        <f t="shared" si="1"/>
        <v>0</v>
      </c>
      <c r="W10" s="34">
        <f t="shared" si="1"/>
        <v>0</v>
      </c>
      <c r="X10" s="34">
        <f t="shared" si="1"/>
        <v>0</v>
      </c>
      <c r="Y10" s="34">
        <f t="shared" si="1"/>
        <v>0</v>
      </c>
      <c r="Z10" s="34">
        <f t="shared" si="1"/>
        <v>0</v>
      </c>
      <c r="AA10" s="34">
        <f t="shared" si="1"/>
        <v>0</v>
      </c>
      <c r="AB10" s="34">
        <f t="shared" si="1"/>
        <v>0</v>
      </c>
      <c r="AC10" s="34">
        <f t="shared" si="1"/>
        <v>0</v>
      </c>
      <c r="AD10" s="34">
        <f t="shared" si="1"/>
        <v>0</v>
      </c>
      <c r="AE10" s="34">
        <f t="shared" si="1"/>
        <v>0</v>
      </c>
      <c r="AF10" s="34">
        <f t="shared" si="1"/>
        <v>0</v>
      </c>
      <c r="AG10" s="34">
        <f t="shared" si="1"/>
        <v>0</v>
      </c>
      <c r="AH10" s="34">
        <f t="shared" si="1"/>
        <v>0</v>
      </c>
      <c r="AI10" s="35"/>
      <c r="AJ10" s="28">
        <f>SUM($D$12:$AH$12)</f>
        <v>0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5"/>
      <c r="AJ11" s="28">
        <f>SUM($D$13:$AH$13)</f>
        <v>0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35"/>
      <c r="AJ13" s="43">
        <f>SUM($D$15:$AH$15)</f>
        <v>0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35"/>
      <c r="AJ14" s="46">
        <f>SUM($D$16:$AH$16)</f>
        <v>0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35"/>
      <c r="AJ16" s="28">
        <f>COUNTIF($D$17:$AH$17,"2º ciclo")</f>
        <v>0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35"/>
      <c r="AJ17" s="28">
        <f>COUNTIF($D$17:$AH$17,"3º ciclo")</f>
        <v>0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27"/>
      <c r="AJ21" s="50">
        <f>COUNTA($D$11:$AH$11)</f>
        <v>0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35"/>
      <c r="AJ22" s="21">
        <f>COUNTIF($D$18:$AH$18,"Sede")</f>
        <v>0</v>
      </c>
      <c r="AK22" s="22" t="s">
        <v>45</v>
      </c>
      <c r="AL22" s="23" t="s">
        <v>30</v>
      </c>
    </row>
    <row r="23" ht="51.0" customHeight="1">
      <c r="A23" s="55"/>
      <c r="B23" s="56" t="s">
        <v>128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>
        <v>19.0</v>
      </c>
      <c r="W24" s="26">
        <v>20.0</v>
      </c>
      <c r="X24" s="26">
        <v>21.0</v>
      </c>
      <c r="Y24" s="26">
        <v>22.0</v>
      </c>
      <c r="Z24" s="26">
        <v>23.0</v>
      </c>
      <c r="AA24" s="26">
        <v>24.0</v>
      </c>
      <c r="AB24" s="26">
        <v>25.0</v>
      </c>
      <c r="AC24" s="26">
        <v>26.0</v>
      </c>
      <c r="AD24" s="26">
        <v>27.0</v>
      </c>
      <c r="AE24" s="26">
        <v>28.0</v>
      </c>
      <c r="AF24" s="26"/>
      <c r="AG24" s="26"/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AH25" si="2">SUM(D26:D27)</f>
        <v>0</v>
      </c>
      <c r="E25" s="34">
        <f t="shared" si="2"/>
        <v>0</v>
      </c>
      <c r="F25" s="34">
        <f t="shared" si="2"/>
        <v>0</v>
      </c>
      <c r="G25" s="34">
        <f t="shared" si="2"/>
        <v>0</v>
      </c>
      <c r="H25" s="34">
        <f t="shared" si="2"/>
        <v>0</v>
      </c>
      <c r="I25" s="34">
        <f t="shared" si="2"/>
        <v>0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si="2"/>
        <v>0</v>
      </c>
      <c r="S25" s="34">
        <f t="shared" si="2"/>
        <v>0</v>
      </c>
      <c r="T25" s="34">
        <f t="shared" si="2"/>
        <v>0</v>
      </c>
      <c r="U25" s="34">
        <f t="shared" si="2"/>
        <v>0</v>
      </c>
      <c r="V25" s="34">
        <f t="shared" si="2"/>
        <v>0</v>
      </c>
      <c r="W25" s="34">
        <f t="shared" si="2"/>
        <v>0</v>
      </c>
      <c r="X25" s="34">
        <f t="shared" si="2"/>
        <v>0</v>
      </c>
      <c r="Y25" s="34">
        <f t="shared" si="2"/>
        <v>0</v>
      </c>
      <c r="Z25" s="34">
        <f t="shared" si="2"/>
        <v>0</v>
      </c>
      <c r="AA25" s="34">
        <f t="shared" si="2"/>
        <v>0</v>
      </c>
      <c r="AB25" s="34">
        <f t="shared" si="2"/>
        <v>0</v>
      </c>
      <c r="AC25" s="34">
        <f t="shared" si="2"/>
        <v>0</v>
      </c>
      <c r="AD25" s="34">
        <f t="shared" si="2"/>
        <v>0</v>
      </c>
      <c r="AE25" s="34">
        <f t="shared" si="2"/>
        <v>0</v>
      </c>
      <c r="AF25" s="34">
        <f t="shared" si="2"/>
        <v>0</v>
      </c>
      <c r="AG25" s="34">
        <f t="shared" si="2"/>
        <v>0</v>
      </c>
      <c r="AH25" s="34">
        <f t="shared" si="2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5"/>
      <c r="AJ27" s="28">
        <f>COUNTIF($D$19:$AH$19,"Currículo Ed. Fís.")</f>
        <v>0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129</v>
      </c>
      <c r="C32" s="10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35"/>
      <c r="AJ32" s="21">
        <f>COUNTIF($D$20:$AH$20,"Manhã")</f>
        <v>0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0</v>
      </c>
      <c r="AK33" s="29" t="s">
        <v>65</v>
      </c>
      <c r="AL33" s="30"/>
    </row>
    <row r="34" ht="24.75" customHeight="1">
      <c r="A34" s="67"/>
      <c r="B34" s="73" t="s">
        <v>130</v>
      </c>
      <c r="C34" s="10"/>
      <c r="D34" s="38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72</v>
      </c>
      <c r="C35" s="10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131</v>
      </c>
      <c r="C36" s="10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108</v>
      </c>
      <c r="C37" s="10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107</v>
      </c>
      <c r="C38" s="10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0</v>
      </c>
      <c r="AK38" s="29" t="s">
        <v>41</v>
      </c>
      <c r="AL38" s="30"/>
    </row>
    <row r="39" ht="24.75" customHeight="1">
      <c r="A39" s="67"/>
      <c r="B39" s="73" t="s">
        <v>75</v>
      </c>
      <c r="C39" s="10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 t="str">
        <f>AJ8/AJ21</f>
        <v>#DIV/0!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 t="str">
        <f>AJ13/AJ21</f>
        <v>#DIV/0!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0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0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0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0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0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0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 t="str">
        <f>AJ57/AJ89</f>
        <v>#DIV/0!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 t="str">
        <f>AJ88/AJ89</f>
        <v>#DIV/0!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 t="str">
        <f>AJ88/AJ89</f>
        <v>#DIV/0!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 t="str">
        <f>AJ57/AJ87</f>
        <v>#DIV/0!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132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0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7"/>
      <c r="AJ9" s="28">
        <f>SUM($D$11:$AH$11)</f>
        <v>0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AH10" si="1">SUM(D11:D12)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f t="shared" si="1"/>
        <v>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0</v>
      </c>
      <c r="R10" s="34">
        <f t="shared" si="1"/>
        <v>0</v>
      </c>
      <c r="S10" s="34">
        <f t="shared" si="1"/>
        <v>0</v>
      </c>
      <c r="T10" s="34">
        <f t="shared" si="1"/>
        <v>0</v>
      </c>
      <c r="U10" s="34">
        <f t="shared" si="1"/>
        <v>0</v>
      </c>
      <c r="V10" s="34">
        <f t="shared" si="1"/>
        <v>0</v>
      </c>
      <c r="W10" s="34">
        <f t="shared" si="1"/>
        <v>0</v>
      </c>
      <c r="X10" s="34">
        <f t="shared" si="1"/>
        <v>0</v>
      </c>
      <c r="Y10" s="34">
        <f t="shared" si="1"/>
        <v>0</v>
      </c>
      <c r="Z10" s="34">
        <f t="shared" si="1"/>
        <v>0</v>
      </c>
      <c r="AA10" s="34">
        <f t="shared" si="1"/>
        <v>0</v>
      </c>
      <c r="AB10" s="34">
        <f t="shared" si="1"/>
        <v>0</v>
      </c>
      <c r="AC10" s="34">
        <f t="shared" si="1"/>
        <v>0</v>
      </c>
      <c r="AD10" s="34">
        <f t="shared" si="1"/>
        <v>0</v>
      </c>
      <c r="AE10" s="34">
        <f t="shared" si="1"/>
        <v>0</v>
      </c>
      <c r="AF10" s="34">
        <f t="shared" si="1"/>
        <v>0</v>
      </c>
      <c r="AG10" s="34">
        <f t="shared" si="1"/>
        <v>0</v>
      </c>
      <c r="AH10" s="34">
        <f t="shared" si="1"/>
        <v>0</v>
      </c>
      <c r="AI10" s="35"/>
      <c r="AJ10" s="28">
        <f>SUM($D$12:$AH$12)</f>
        <v>0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5"/>
      <c r="AJ11" s="28">
        <f>SUM($D$13:$AH$13)</f>
        <v>0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35"/>
      <c r="AJ13" s="43">
        <f>SUM($D$15:$AH$15)</f>
        <v>0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35"/>
      <c r="AJ14" s="46">
        <f>SUM($D$16:$AH$16)</f>
        <v>0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35"/>
      <c r="AJ16" s="28">
        <f>COUNTIF($D$17:$AH$17,"2º ciclo")</f>
        <v>0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35"/>
      <c r="AJ17" s="28">
        <f>COUNTIF($D$17:$AH$17,"3º ciclo")</f>
        <v>0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27"/>
      <c r="AJ18" s="28">
        <f>COUNTIF($D$17:$AH$17,"secundário")</f>
        <v>0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27"/>
      <c r="AJ21" s="50">
        <f>COUNTA($D$11:$AH$11)</f>
        <v>0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35"/>
      <c r="AJ22" s="21">
        <f>COUNTIF($D$18:$AH$18,"Sede")</f>
        <v>0</v>
      </c>
      <c r="AK22" s="22" t="s">
        <v>45</v>
      </c>
      <c r="AL22" s="23" t="s">
        <v>30</v>
      </c>
    </row>
    <row r="23" ht="51.0" customHeight="1">
      <c r="A23" s="55"/>
      <c r="B23" s="56" t="s">
        <v>133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AH25" si="2">SUM(D26:D27)</f>
        <v>0</v>
      </c>
      <c r="E25" s="34">
        <f t="shared" si="2"/>
        <v>0</v>
      </c>
      <c r="F25" s="34">
        <f t="shared" si="2"/>
        <v>0</v>
      </c>
      <c r="G25" s="34">
        <f t="shared" si="2"/>
        <v>0</v>
      </c>
      <c r="H25" s="34">
        <f t="shared" si="2"/>
        <v>0</v>
      </c>
      <c r="I25" s="34">
        <f t="shared" si="2"/>
        <v>0</v>
      </c>
      <c r="J25" s="34">
        <f t="shared" si="2"/>
        <v>0</v>
      </c>
      <c r="K25" s="34">
        <f t="shared" si="2"/>
        <v>0</v>
      </c>
      <c r="L25" s="34">
        <f t="shared" si="2"/>
        <v>0</v>
      </c>
      <c r="M25" s="34">
        <f t="shared" si="2"/>
        <v>0</v>
      </c>
      <c r="N25" s="34">
        <f t="shared" si="2"/>
        <v>0</v>
      </c>
      <c r="O25" s="34">
        <f t="shared" si="2"/>
        <v>0</v>
      </c>
      <c r="P25" s="34">
        <f t="shared" si="2"/>
        <v>0</v>
      </c>
      <c r="Q25" s="34">
        <f t="shared" si="2"/>
        <v>0</v>
      </c>
      <c r="R25" s="34">
        <f t="shared" si="2"/>
        <v>0</v>
      </c>
      <c r="S25" s="34">
        <f t="shared" si="2"/>
        <v>0</v>
      </c>
      <c r="T25" s="34">
        <f t="shared" si="2"/>
        <v>0</v>
      </c>
      <c r="U25" s="34">
        <f t="shared" si="2"/>
        <v>0</v>
      </c>
      <c r="V25" s="34">
        <f t="shared" si="2"/>
        <v>0</v>
      </c>
      <c r="W25" s="34">
        <f t="shared" si="2"/>
        <v>0</v>
      </c>
      <c r="X25" s="34">
        <f t="shared" si="2"/>
        <v>0</v>
      </c>
      <c r="Y25" s="34">
        <f t="shared" si="2"/>
        <v>0</v>
      </c>
      <c r="Z25" s="34">
        <f t="shared" si="2"/>
        <v>0</v>
      </c>
      <c r="AA25" s="34">
        <f t="shared" si="2"/>
        <v>0</v>
      </c>
      <c r="AB25" s="34">
        <f t="shared" si="2"/>
        <v>0</v>
      </c>
      <c r="AC25" s="34">
        <f t="shared" si="2"/>
        <v>0</v>
      </c>
      <c r="AD25" s="34">
        <f t="shared" si="2"/>
        <v>0</v>
      </c>
      <c r="AE25" s="34">
        <f t="shared" si="2"/>
        <v>0</v>
      </c>
      <c r="AF25" s="34">
        <f t="shared" si="2"/>
        <v>0</v>
      </c>
      <c r="AG25" s="34">
        <f t="shared" si="2"/>
        <v>0</v>
      </c>
      <c r="AH25" s="34">
        <f t="shared" si="2"/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5"/>
      <c r="AJ27" s="28">
        <f>COUNTIF($D$19:$AH$19,"Currículo Ed. Fís.")</f>
        <v>0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35"/>
      <c r="AJ28" s="28">
        <f>COUNTIF($D$19:$AH$19,"Flexib. Curricular")</f>
        <v>0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134</v>
      </c>
      <c r="C32" s="10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35"/>
      <c r="AJ32" s="21">
        <f>COUNTIF($D$20:$AH$20,"Manhã")</f>
        <v>0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0</v>
      </c>
      <c r="AK33" s="29" t="s">
        <v>65</v>
      </c>
      <c r="AL33" s="30"/>
    </row>
    <row r="34" ht="24.75" customHeight="1">
      <c r="A34" s="67"/>
      <c r="B34" s="73"/>
      <c r="C34" s="10"/>
      <c r="D34" s="38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/>
      <c r="C35" s="10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/>
      <c r="C36" s="10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/>
      <c r="C37" s="10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/>
      <c r="C38" s="10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0</v>
      </c>
      <c r="AK38" s="29" t="s">
        <v>41</v>
      </c>
      <c r="AL38" s="30"/>
    </row>
    <row r="39" ht="24.75" customHeight="1">
      <c r="A39" s="67"/>
      <c r="B39" s="73"/>
      <c r="C39" s="10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 t="str">
        <f>AJ8/AJ21</f>
        <v>#DIV/0!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 t="str">
        <f>AJ13/AJ21</f>
        <v>#DIV/0!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0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0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0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0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0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0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0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0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0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0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0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 t="str">
        <f>AJ57/AJ89</f>
        <v>#DIV/0!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 t="str">
        <f>AJ88/AJ89</f>
        <v>#DIV/0!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 t="str">
        <f>AJ88/AJ89</f>
        <v>#DIV/0!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 t="str">
        <f>AJ57/AJ87</f>
        <v>#DIV/0!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26.29"/>
    <col customWidth="1" min="3" max="3" width="4.57"/>
    <col customWidth="1" min="4" max="34" width="9.29"/>
    <col customWidth="1" min="35" max="35" width="7.29"/>
    <col customWidth="1" min="36" max="36" width="8.29"/>
    <col customWidth="1" min="37" max="37" width="54.57"/>
    <col customWidth="1" min="38" max="38" width="21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2"/>
      <c r="AL1" s="2"/>
    </row>
    <row r="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2"/>
      <c r="AL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2"/>
      <c r="AL3" s="2"/>
    </row>
    <row r="4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2"/>
      <c r="AL4" s="2"/>
    </row>
    <row r="5" ht="30.0" customHeight="1">
      <c r="A5" s="4" t="s">
        <v>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6"/>
      <c r="AI5" s="7"/>
      <c r="AJ5" s="3"/>
      <c r="AK5" s="2"/>
      <c r="AL5" s="3"/>
    </row>
    <row r="6" ht="23.25" customHeight="1">
      <c r="A6" s="8" t="s">
        <v>1</v>
      </c>
      <c r="B6" s="9"/>
      <c r="C6" s="9"/>
      <c r="D6" s="9"/>
      <c r="E6" s="9"/>
      <c r="F6" s="9"/>
      <c r="G6" s="9"/>
      <c r="H6" s="9"/>
      <c r="I6" s="9"/>
      <c r="J6" s="9"/>
      <c r="K6" s="10"/>
      <c r="L6" s="8" t="s">
        <v>2</v>
      </c>
      <c r="M6" s="9"/>
      <c r="N6" s="10"/>
      <c r="O6" s="8" t="s">
        <v>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10"/>
      <c r="AC6" s="8" t="s">
        <v>71</v>
      </c>
      <c r="AD6" s="9"/>
      <c r="AE6" s="9"/>
      <c r="AF6" s="9"/>
      <c r="AG6" s="9"/>
      <c r="AH6" s="10"/>
      <c r="AI6" s="11"/>
      <c r="AJ6" s="11"/>
      <c r="AK6" s="12" t="s">
        <v>5</v>
      </c>
      <c r="AL6" s="3"/>
    </row>
    <row r="7" ht="29.25" customHeight="1">
      <c r="A7" s="107" t="str">
        <f>set!A7</f>
        <v>Escolas de Vagos GEPE 118971 UO 161070</v>
      </c>
      <c r="B7" s="9"/>
      <c r="C7" s="9"/>
      <c r="D7" s="9"/>
      <c r="E7" s="9"/>
      <c r="F7" s="9"/>
      <c r="G7" s="9"/>
      <c r="H7" s="9"/>
      <c r="I7" s="9"/>
      <c r="J7" s="9"/>
      <c r="K7" s="10"/>
      <c r="L7" s="107">
        <f>set!L7</f>
        <v>118971</v>
      </c>
      <c r="M7" s="9"/>
      <c r="N7" s="10"/>
      <c r="O7" s="108" t="str">
        <f>set!O7</f>
        <v>CLDE Aveiro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10"/>
      <c r="AC7" s="109" t="str">
        <f>set!AC7</f>
        <v>canoagem, remo, surfing e vela</v>
      </c>
      <c r="AD7" s="9"/>
      <c r="AE7" s="9"/>
      <c r="AF7" s="9"/>
      <c r="AG7" s="9"/>
      <c r="AH7" s="10"/>
      <c r="AI7" s="16"/>
      <c r="AJ7" s="3"/>
      <c r="AK7" s="17" t="s">
        <v>9</v>
      </c>
      <c r="AL7" s="2"/>
    </row>
    <row r="8" ht="36.0" customHeight="1">
      <c r="A8" s="18" t="s">
        <v>10</v>
      </c>
      <c r="C8" s="18" t="s">
        <v>11</v>
      </c>
      <c r="D8" s="19" t="s">
        <v>135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20"/>
      <c r="AJ8" s="21">
        <f>SUM($D$10:$AH$10)</f>
        <v>219</v>
      </c>
      <c r="AK8" s="22" t="s">
        <v>13</v>
      </c>
      <c r="AL8" s="23" t="s">
        <v>14</v>
      </c>
    </row>
    <row r="9" ht="25.5" customHeight="1">
      <c r="A9" s="24"/>
      <c r="B9" s="25"/>
      <c r="C9" s="24"/>
      <c r="D9" s="26">
        <v>1.0</v>
      </c>
      <c r="E9" s="26">
        <v>2.0</v>
      </c>
      <c r="F9" s="26">
        <v>3.0</v>
      </c>
      <c r="G9" s="26">
        <v>4.0</v>
      </c>
      <c r="H9" s="26">
        <v>5.0</v>
      </c>
      <c r="I9" s="26">
        <v>6.0</v>
      </c>
      <c r="J9" s="26">
        <v>7.0</v>
      </c>
      <c r="K9" s="26">
        <v>8.0</v>
      </c>
      <c r="L9" s="26">
        <v>9.0</v>
      </c>
      <c r="M9" s="26">
        <v>10.0</v>
      </c>
      <c r="N9" s="26">
        <v>11.0</v>
      </c>
      <c r="O9" s="26">
        <v>12.0</v>
      </c>
      <c r="P9" s="26">
        <v>13.0</v>
      </c>
      <c r="Q9" s="26">
        <v>14.0</v>
      </c>
      <c r="R9" s="26">
        <v>15.0</v>
      </c>
      <c r="S9" s="26">
        <v>16.0</v>
      </c>
      <c r="T9" s="26">
        <v>17.0</v>
      </c>
      <c r="U9" s="26">
        <v>18.0</v>
      </c>
      <c r="V9" s="26">
        <v>19.0</v>
      </c>
      <c r="W9" s="26">
        <v>20.0</v>
      </c>
      <c r="X9" s="26">
        <v>21.0</v>
      </c>
      <c r="Y9" s="26">
        <v>22.0</v>
      </c>
      <c r="Z9" s="26">
        <v>23.0</v>
      </c>
      <c r="AA9" s="26">
        <v>24.0</v>
      </c>
      <c r="AB9" s="26">
        <v>25.0</v>
      </c>
      <c r="AC9" s="26">
        <v>26.0</v>
      </c>
      <c r="AD9" s="26">
        <v>27.0</v>
      </c>
      <c r="AE9" s="26">
        <v>28.0</v>
      </c>
      <c r="AF9" s="26">
        <v>29.0</v>
      </c>
      <c r="AG9" s="26">
        <v>30.0</v>
      </c>
      <c r="AH9" s="26"/>
      <c r="AI9" s="27"/>
      <c r="AJ9" s="28">
        <f>SUM($D$11:$AH$11)</f>
        <v>103</v>
      </c>
      <c r="AK9" s="29" t="s">
        <v>17</v>
      </c>
      <c r="AL9" s="30"/>
    </row>
    <row r="10" ht="24.75" customHeight="1">
      <c r="A10" s="31" t="s">
        <v>9</v>
      </c>
      <c r="B10" s="32" t="s">
        <v>13</v>
      </c>
      <c r="C10" s="33"/>
      <c r="D10" s="34">
        <f t="shared" ref="D10:G10" si="1">SUM(D11:D12)</f>
        <v>0</v>
      </c>
      <c r="E10" s="34">
        <f t="shared" si="1"/>
        <v>0</v>
      </c>
      <c r="F10" s="34">
        <f t="shared" si="1"/>
        <v>0</v>
      </c>
      <c r="G10" s="34">
        <f t="shared" si="1"/>
        <v>0</v>
      </c>
      <c r="H10" s="34">
        <v>19.0</v>
      </c>
      <c r="I10" s="34">
        <v>26.0</v>
      </c>
      <c r="J10" s="34">
        <v>17.0</v>
      </c>
      <c r="K10" s="34">
        <v>19.0</v>
      </c>
      <c r="L10" s="34">
        <f t="shared" ref="L10:U10" si="2">SUM(L11:L12)</f>
        <v>0</v>
      </c>
      <c r="M10" s="34">
        <f t="shared" si="2"/>
        <v>0</v>
      </c>
      <c r="N10" s="34">
        <f t="shared" si="2"/>
        <v>0</v>
      </c>
      <c r="O10" s="34">
        <f t="shared" si="2"/>
        <v>0</v>
      </c>
      <c r="P10" s="34">
        <f t="shared" si="2"/>
        <v>0</v>
      </c>
      <c r="Q10" s="34">
        <f t="shared" si="2"/>
        <v>19</v>
      </c>
      <c r="R10" s="34">
        <f t="shared" si="2"/>
        <v>0</v>
      </c>
      <c r="S10" s="34">
        <f t="shared" si="2"/>
        <v>0</v>
      </c>
      <c r="T10" s="34">
        <f t="shared" si="2"/>
        <v>0</v>
      </c>
      <c r="U10" s="34">
        <f t="shared" si="2"/>
        <v>0</v>
      </c>
      <c r="V10" s="34">
        <v>19.0</v>
      </c>
      <c r="W10" s="34">
        <v>22.0</v>
      </c>
      <c r="X10" s="34">
        <v>19.0</v>
      </c>
      <c r="Y10" s="34">
        <f t="shared" ref="Y10:AD10" si="3">SUM(Y11:Y12)</f>
        <v>0</v>
      </c>
      <c r="Z10" s="34">
        <f t="shared" si="3"/>
        <v>0</v>
      </c>
      <c r="AA10" s="34">
        <f t="shared" si="3"/>
        <v>0</v>
      </c>
      <c r="AB10" s="34">
        <f t="shared" si="3"/>
        <v>0</v>
      </c>
      <c r="AC10" s="34">
        <f t="shared" si="3"/>
        <v>0</v>
      </c>
      <c r="AD10" s="34">
        <f t="shared" si="3"/>
        <v>0</v>
      </c>
      <c r="AE10" s="34">
        <v>19.0</v>
      </c>
      <c r="AF10" s="34">
        <v>25.0</v>
      </c>
      <c r="AG10" s="34">
        <v>15.0</v>
      </c>
      <c r="AH10" s="34">
        <f>SUM(AH11:AH12)</f>
        <v>0</v>
      </c>
      <c r="AI10" s="35"/>
      <c r="AJ10" s="28">
        <f>SUM($D$12:$AH$12)</f>
        <v>115</v>
      </c>
      <c r="AK10" s="29" t="s">
        <v>18</v>
      </c>
      <c r="AL10" s="30"/>
    </row>
    <row r="11" ht="24.75" customHeight="1">
      <c r="A11" s="36"/>
      <c r="B11" s="37" t="s">
        <v>17</v>
      </c>
      <c r="C11" s="10"/>
      <c r="D11" s="38"/>
      <c r="E11" s="38"/>
      <c r="F11" s="38"/>
      <c r="G11" s="38"/>
      <c r="H11" s="38">
        <v>9.0</v>
      </c>
      <c r="I11" s="38">
        <v>8.0</v>
      </c>
      <c r="J11" s="38">
        <v>8.0</v>
      </c>
      <c r="K11" s="38">
        <v>7.0</v>
      </c>
      <c r="L11" s="38"/>
      <c r="M11" s="38"/>
      <c r="N11" s="38"/>
      <c r="O11" s="38"/>
      <c r="P11" s="38"/>
      <c r="Q11" s="38">
        <v>10.0</v>
      </c>
      <c r="R11" s="38"/>
      <c r="S11" s="38"/>
      <c r="T11" s="38"/>
      <c r="U11" s="38"/>
      <c r="V11" s="38">
        <v>10.0</v>
      </c>
      <c r="W11" s="38">
        <v>8.0</v>
      </c>
      <c r="X11" s="38">
        <v>7.0</v>
      </c>
      <c r="Y11" s="38"/>
      <c r="Z11" s="38"/>
      <c r="AA11" s="38"/>
      <c r="AB11" s="38"/>
      <c r="AC11" s="38"/>
      <c r="AD11" s="38"/>
      <c r="AE11" s="38">
        <v>10.0</v>
      </c>
      <c r="AF11" s="38">
        <v>14.0</v>
      </c>
      <c r="AG11" s="38">
        <v>12.0</v>
      </c>
      <c r="AH11" s="38"/>
      <c r="AI11" s="35"/>
      <c r="AJ11" s="28">
        <f>SUM($D$13:$AH$13)</f>
        <v>0</v>
      </c>
      <c r="AK11" s="29" t="s">
        <v>19</v>
      </c>
      <c r="AL11" s="30"/>
    </row>
    <row r="12" ht="24.75" customHeight="1">
      <c r="A12" s="36"/>
      <c r="B12" s="37" t="s">
        <v>18</v>
      </c>
      <c r="C12" s="10"/>
      <c r="D12" s="38"/>
      <c r="E12" s="38"/>
      <c r="F12" s="38"/>
      <c r="G12" s="38"/>
      <c r="H12" s="38">
        <v>9.0</v>
      </c>
      <c r="I12" s="38">
        <v>18.0</v>
      </c>
      <c r="J12" s="38">
        <v>9.0</v>
      </c>
      <c r="K12" s="38">
        <v>12.0</v>
      </c>
      <c r="L12" s="38"/>
      <c r="M12" s="38"/>
      <c r="N12" s="38"/>
      <c r="O12" s="38"/>
      <c r="P12" s="38"/>
      <c r="Q12" s="38">
        <v>9.0</v>
      </c>
      <c r="R12" s="38"/>
      <c r="S12" s="38"/>
      <c r="T12" s="38"/>
      <c r="U12" s="38"/>
      <c r="V12" s="38">
        <v>9.0</v>
      </c>
      <c r="W12" s="38">
        <v>14.0</v>
      </c>
      <c r="X12" s="38">
        <v>12.0</v>
      </c>
      <c r="Y12" s="38"/>
      <c r="Z12" s="38"/>
      <c r="AA12" s="38"/>
      <c r="AB12" s="38"/>
      <c r="AC12" s="38"/>
      <c r="AD12" s="38"/>
      <c r="AE12" s="38">
        <v>9.0</v>
      </c>
      <c r="AF12" s="38">
        <v>11.0</v>
      </c>
      <c r="AG12" s="38">
        <v>3.0</v>
      </c>
      <c r="AH12" s="38"/>
      <c r="AI12" s="35"/>
      <c r="AJ12" s="39">
        <f>SUM($D$14:$AH$14)</f>
        <v>0</v>
      </c>
      <c r="AK12" s="40" t="s">
        <v>20</v>
      </c>
      <c r="AL12" s="41"/>
    </row>
    <row r="13" ht="24.75" customHeight="1">
      <c r="A13" s="36"/>
      <c r="B13" s="37" t="s">
        <v>19</v>
      </c>
      <c r="C13" s="10"/>
      <c r="D13" s="42"/>
      <c r="E13" s="42"/>
      <c r="F13" s="42"/>
      <c r="G13" s="42"/>
      <c r="H13" s="42">
        <v>0.0</v>
      </c>
      <c r="I13" s="42">
        <v>0.0</v>
      </c>
      <c r="J13" s="42">
        <v>0.0</v>
      </c>
      <c r="K13" s="42">
        <v>0.0</v>
      </c>
      <c r="L13" s="42"/>
      <c r="M13" s="42"/>
      <c r="N13" s="42"/>
      <c r="O13" s="42"/>
      <c r="P13" s="42"/>
      <c r="Q13" s="42">
        <v>0.0</v>
      </c>
      <c r="R13" s="42"/>
      <c r="S13" s="42"/>
      <c r="T13" s="42"/>
      <c r="U13" s="42"/>
      <c r="V13" s="42">
        <v>0.0</v>
      </c>
      <c r="W13" s="42">
        <v>0.0</v>
      </c>
      <c r="X13" s="42">
        <v>0.0</v>
      </c>
      <c r="Y13" s="42"/>
      <c r="Z13" s="42"/>
      <c r="AA13" s="42"/>
      <c r="AB13" s="42"/>
      <c r="AC13" s="42"/>
      <c r="AD13" s="42"/>
      <c r="AE13" s="42">
        <v>0.0</v>
      </c>
      <c r="AF13" s="42">
        <v>0.0</v>
      </c>
      <c r="AG13" s="42" t="s">
        <v>136</v>
      </c>
      <c r="AH13" s="42"/>
      <c r="AI13" s="35"/>
      <c r="AJ13" s="43">
        <f>SUM($D$15:$AH$15)</f>
        <v>11</v>
      </c>
      <c r="AK13" s="44" t="s">
        <v>21</v>
      </c>
      <c r="AL13" s="45" t="s">
        <v>22</v>
      </c>
    </row>
    <row r="14" ht="24.75" customHeight="1">
      <c r="A14" s="36"/>
      <c r="B14" s="37" t="s">
        <v>20</v>
      </c>
      <c r="C14" s="10"/>
      <c r="D14" s="42"/>
      <c r="E14" s="42"/>
      <c r="F14" s="42"/>
      <c r="G14" s="42"/>
      <c r="H14" s="42">
        <v>0.0</v>
      </c>
      <c r="I14" s="42">
        <v>0.0</v>
      </c>
      <c r="J14" s="42">
        <v>0.0</v>
      </c>
      <c r="K14" s="42">
        <v>0.0</v>
      </c>
      <c r="L14" s="42"/>
      <c r="M14" s="42"/>
      <c r="N14" s="42"/>
      <c r="O14" s="42"/>
      <c r="P14" s="42"/>
      <c r="Q14" s="42">
        <v>0.0</v>
      </c>
      <c r="R14" s="42"/>
      <c r="S14" s="42"/>
      <c r="T14" s="42"/>
      <c r="U14" s="42"/>
      <c r="V14" s="42">
        <v>0.0</v>
      </c>
      <c r="W14" s="42">
        <v>0.0</v>
      </c>
      <c r="X14" s="42">
        <v>0.0</v>
      </c>
      <c r="Y14" s="42"/>
      <c r="Z14" s="42"/>
      <c r="AA14" s="42"/>
      <c r="AB14" s="42"/>
      <c r="AC14" s="42"/>
      <c r="AD14" s="42"/>
      <c r="AE14" s="42">
        <v>0.0</v>
      </c>
      <c r="AF14" s="42">
        <v>0.0</v>
      </c>
      <c r="AG14" s="42" t="s">
        <v>136</v>
      </c>
      <c r="AH14" s="42"/>
      <c r="AI14" s="35"/>
      <c r="AJ14" s="46">
        <f>SUM($D$16:$AH$16)</f>
        <v>11</v>
      </c>
      <c r="AK14" s="47" t="s">
        <v>23</v>
      </c>
      <c r="AL14" s="48"/>
    </row>
    <row r="15" ht="24.75" customHeight="1">
      <c r="A15" s="36"/>
      <c r="B15" s="37" t="s">
        <v>21</v>
      </c>
      <c r="C15" s="10"/>
      <c r="D15" s="42"/>
      <c r="E15" s="42"/>
      <c r="F15" s="42"/>
      <c r="G15" s="42"/>
      <c r="H15" s="42">
        <v>1.0</v>
      </c>
      <c r="I15" s="42">
        <v>1.0</v>
      </c>
      <c r="J15" s="42">
        <v>1.0</v>
      </c>
      <c r="K15" s="42">
        <v>1.0</v>
      </c>
      <c r="L15" s="42"/>
      <c r="M15" s="42"/>
      <c r="N15" s="42"/>
      <c r="O15" s="42"/>
      <c r="P15" s="42"/>
      <c r="Q15" s="42">
        <v>1.0</v>
      </c>
      <c r="R15" s="42"/>
      <c r="S15" s="42"/>
      <c r="T15" s="42"/>
      <c r="U15" s="42"/>
      <c r="V15" s="42">
        <v>1.0</v>
      </c>
      <c r="W15" s="42">
        <v>1.0</v>
      </c>
      <c r="X15" s="42">
        <v>1.0</v>
      </c>
      <c r="Y15" s="42"/>
      <c r="Z15" s="42"/>
      <c r="AA15" s="42"/>
      <c r="AB15" s="42"/>
      <c r="AC15" s="42"/>
      <c r="AD15" s="42"/>
      <c r="AE15" s="42">
        <v>1.0</v>
      </c>
      <c r="AF15" s="42">
        <v>1.0</v>
      </c>
      <c r="AG15" s="42">
        <v>1.0</v>
      </c>
      <c r="AH15" s="42"/>
      <c r="AI15" s="35"/>
      <c r="AJ15" s="21">
        <f>COUNTIF($D$17:$AH$17,"1º ciclo")</f>
        <v>0</v>
      </c>
      <c r="AK15" s="22" t="s">
        <v>24</v>
      </c>
      <c r="AL15" s="23" t="s">
        <v>25</v>
      </c>
    </row>
    <row r="16" ht="24.75" customHeight="1">
      <c r="A16" s="36"/>
      <c r="B16" s="37" t="s">
        <v>26</v>
      </c>
      <c r="C16" s="10"/>
      <c r="D16" s="42"/>
      <c r="E16" s="42"/>
      <c r="F16" s="42"/>
      <c r="G16" s="42"/>
      <c r="H16" s="42">
        <v>1.0</v>
      </c>
      <c r="I16" s="42">
        <v>1.0</v>
      </c>
      <c r="J16" s="42">
        <v>1.0</v>
      </c>
      <c r="K16" s="42">
        <v>1.0</v>
      </c>
      <c r="L16" s="42"/>
      <c r="M16" s="42"/>
      <c r="N16" s="42"/>
      <c r="O16" s="42"/>
      <c r="P16" s="42"/>
      <c r="Q16" s="42">
        <v>1.0</v>
      </c>
      <c r="R16" s="42"/>
      <c r="S16" s="42"/>
      <c r="T16" s="42"/>
      <c r="U16" s="42"/>
      <c r="V16" s="42">
        <v>1.0</v>
      </c>
      <c r="W16" s="42">
        <v>1.0</v>
      </c>
      <c r="X16" s="42">
        <v>1.0</v>
      </c>
      <c r="Y16" s="42"/>
      <c r="Z16" s="42"/>
      <c r="AA16" s="42"/>
      <c r="AB16" s="42"/>
      <c r="AC16" s="42"/>
      <c r="AD16" s="42"/>
      <c r="AE16" s="42">
        <v>1.0</v>
      </c>
      <c r="AF16" s="42">
        <v>1.0</v>
      </c>
      <c r="AG16" s="42">
        <v>1.0</v>
      </c>
      <c r="AH16" s="42"/>
      <c r="AI16" s="35"/>
      <c r="AJ16" s="28">
        <f>COUNTIF($D$17:$AH$17,"2º ciclo")</f>
        <v>0</v>
      </c>
      <c r="AK16" s="29" t="s">
        <v>27</v>
      </c>
      <c r="AL16" s="30"/>
    </row>
    <row r="17" ht="24.75" customHeight="1">
      <c r="A17" s="36"/>
      <c r="B17" s="37" t="s">
        <v>25</v>
      </c>
      <c r="C17" s="10"/>
      <c r="D17" s="42"/>
      <c r="E17" s="42"/>
      <c r="F17" s="42"/>
      <c r="G17" s="42"/>
      <c r="H17" s="42" t="s">
        <v>28</v>
      </c>
      <c r="I17" s="42" t="s">
        <v>28</v>
      </c>
      <c r="J17" s="42" t="s">
        <v>28</v>
      </c>
      <c r="K17" s="42" t="s">
        <v>28</v>
      </c>
      <c r="L17" s="42"/>
      <c r="M17" s="42"/>
      <c r="N17" s="42"/>
      <c r="O17" s="42"/>
      <c r="P17" s="42"/>
      <c r="Q17" s="42" t="s">
        <v>28</v>
      </c>
      <c r="R17" s="42"/>
      <c r="S17" s="42"/>
      <c r="T17" s="42"/>
      <c r="U17" s="42"/>
      <c r="V17" s="42" t="s">
        <v>28</v>
      </c>
      <c r="W17" s="42" t="s">
        <v>28</v>
      </c>
      <c r="X17" s="42" t="s">
        <v>28</v>
      </c>
      <c r="Y17" s="42"/>
      <c r="Z17" s="42"/>
      <c r="AA17" s="42"/>
      <c r="AB17" s="42"/>
      <c r="AC17" s="42"/>
      <c r="AD17" s="42"/>
      <c r="AE17" s="42" t="s">
        <v>28</v>
      </c>
      <c r="AF17" s="42" t="s">
        <v>101</v>
      </c>
      <c r="AG17" s="42" t="s">
        <v>101</v>
      </c>
      <c r="AH17" s="42"/>
      <c r="AI17" s="35"/>
      <c r="AJ17" s="28">
        <f>COUNTIF($D$17:$AH$17,"3º ciclo")</f>
        <v>9</v>
      </c>
      <c r="AK17" s="29" t="s">
        <v>29</v>
      </c>
      <c r="AL17" s="30"/>
    </row>
    <row r="18" ht="24.75" customHeight="1">
      <c r="A18" s="36"/>
      <c r="B18" s="37" t="s">
        <v>30</v>
      </c>
      <c r="C18" s="10"/>
      <c r="D18" s="42"/>
      <c r="E18" s="42"/>
      <c r="F18" s="42"/>
      <c r="G18" s="42"/>
      <c r="H18" s="42" t="s">
        <v>31</v>
      </c>
      <c r="I18" s="42" t="s">
        <v>31</v>
      </c>
      <c r="J18" s="42" t="s">
        <v>31</v>
      </c>
      <c r="K18" s="42" t="s">
        <v>31</v>
      </c>
      <c r="L18" s="42"/>
      <c r="M18" s="42"/>
      <c r="N18" s="42"/>
      <c r="O18" s="42"/>
      <c r="P18" s="42"/>
      <c r="Q18" s="42" t="s">
        <v>31</v>
      </c>
      <c r="R18" s="42"/>
      <c r="S18" s="42"/>
      <c r="T18" s="42"/>
      <c r="U18" s="42"/>
      <c r="V18" s="42" t="s">
        <v>31</v>
      </c>
      <c r="W18" s="42" t="s">
        <v>31</v>
      </c>
      <c r="X18" s="42" t="s">
        <v>31</v>
      </c>
      <c r="Y18" s="42"/>
      <c r="Z18" s="42"/>
      <c r="AA18" s="42"/>
      <c r="AB18" s="42"/>
      <c r="AC18" s="42"/>
      <c r="AD18" s="42"/>
      <c r="AE18" s="42" t="s">
        <v>31</v>
      </c>
      <c r="AF18" s="42" t="s">
        <v>31</v>
      </c>
      <c r="AG18" s="42" t="s">
        <v>31</v>
      </c>
      <c r="AH18" s="42"/>
      <c r="AI18" s="27"/>
      <c r="AJ18" s="28">
        <f>COUNTIF($D$17:$AH$17,"secundário")</f>
        <v>2</v>
      </c>
      <c r="AK18" s="29" t="s">
        <v>32</v>
      </c>
      <c r="AL18" s="30"/>
    </row>
    <row r="19" ht="24.75" customHeight="1">
      <c r="A19" s="36"/>
      <c r="B19" s="37" t="s">
        <v>33</v>
      </c>
      <c r="C19" s="10"/>
      <c r="D19" s="49"/>
      <c r="E19" s="49"/>
      <c r="F19" s="49"/>
      <c r="G19" s="49"/>
      <c r="H19" s="49" t="s">
        <v>34</v>
      </c>
      <c r="I19" s="49" t="s">
        <v>34</v>
      </c>
      <c r="J19" s="49" t="s">
        <v>34</v>
      </c>
      <c r="K19" s="49" t="s">
        <v>34</v>
      </c>
      <c r="L19" s="49"/>
      <c r="M19" s="49"/>
      <c r="N19" s="49"/>
      <c r="O19" s="49"/>
      <c r="P19" s="49"/>
      <c r="Q19" s="49" t="s">
        <v>34</v>
      </c>
      <c r="R19" s="49"/>
      <c r="S19" s="49"/>
      <c r="T19" s="49"/>
      <c r="U19" s="49"/>
      <c r="V19" s="49" t="s">
        <v>137</v>
      </c>
      <c r="W19" s="49" t="s">
        <v>34</v>
      </c>
      <c r="X19" s="49" t="s">
        <v>34</v>
      </c>
      <c r="Y19" s="49"/>
      <c r="Z19" s="49"/>
      <c r="AA19" s="49"/>
      <c r="AB19" s="49"/>
      <c r="AC19" s="49"/>
      <c r="AD19" s="49"/>
      <c r="AE19" s="49" t="s">
        <v>34</v>
      </c>
      <c r="AF19" s="49" t="s">
        <v>34</v>
      </c>
      <c r="AG19" s="49" t="s">
        <v>34</v>
      </c>
      <c r="AH19" s="49"/>
      <c r="AI19" s="27"/>
      <c r="AJ19" s="28">
        <f>COUNTIF($D$17:$AH$17,"profissional")</f>
        <v>0</v>
      </c>
      <c r="AK19" s="29" t="s">
        <v>35</v>
      </c>
      <c r="AL19" s="30"/>
    </row>
    <row r="20" ht="24.75" customHeight="1">
      <c r="A20" s="36"/>
      <c r="B20" s="37" t="s">
        <v>36</v>
      </c>
      <c r="C20" s="10"/>
      <c r="D20" s="49"/>
      <c r="E20" s="49"/>
      <c r="F20" s="49"/>
      <c r="G20" s="49"/>
      <c r="H20" s="49" t="s">
        <v>37</v>
      </c>
      <c r="I20" s="49" t="s">
        <v>38</v>
      </c>
      <c r="J20" s="49" t="s">
        <v>38</v>
      </c>
      <c r="K20" s="49" t="s">
        <v>38</v>
      </c>
      <c r="L20" s="49"/>
      <c r="M20" s="49"/>
      <c r="N20" s="49"/>
      <c r="O20" s="49"/>
      <c r="P20" s="49"/>
      <c r="Q20" s="49" t="s">
        <v>38</v>
      </c>
      <c r="R20" s="49"/>
      <c r="S20" s="49"/>
      <c r="T20" s="49"/>
      <c r="U20" s="49"/>
      <c r="V20" s="49" t="s">
        <v>37</v>
      </c>
      <c r="W20" s="49" t="s">
        <v>37</v>
      </c>
      <c r="X20" s="49" t="s">
        <v>37</v>
      </c>
      <c r="Y20" s="49"/>
      <c r="Z20" s="49"/>
      <c r="AA20" s="49"/>
      <c r="AB20" s="49"/>
      <c r="AC20" s="49"/>
      <c r="AD20" s="49"/>
      <c r="AE20" s="49" t="s">
        <v>37</v>
      </c>
      <c r="AF20" s="49" t="s">
        <v>37</v>
      </c>
      <c r="AG20" s="49" t="s">
        <v>37</v>
      </c>
      <c r="AH20" s="49"/>
      <c r="AI20" s="27"/>
      <c r="AJ20" s="39">
        <f>COUNTIF($D$17:$AH$17,"vários")</f>
        <v>0</v>
      </c>
      <c r="AK20" s="40" t="s">
        <v>39</v>
      </c>
      <c r="AL20" s="41"/>
    </row>
    <row r="21" ht="50.25" customHeight="1">
      <c r="A21" s="36"/>
      <c r="B21" s="37" t="s">
        <v>40</v>
      </c>
      <c r="C21" s="10"/>
      <c r="D21" s="49"/>
      <c r="E21" s="49"/>
      <c r="F21" s="49"/>
      <c r="G21" s="49"/>
      <c r="H21" s="49" t="s">
        <v>41</v>
      </c>
      <c r="I21" s="49" t="s">
        <v>41</v>
      </c>
      <c r="J21" s="49" t="s">
        <v>41</v>
      </c>
      <c r="K21" s="49" t="s">
        <v>41</v>
      </c>
      <c r="L21" s="49"/>
      <c r="M21" s="49"/>
      <c r="N21" s="49"/>
      <c r="O21" s="49"/>
      <c r="P21" s="49"/>
      <c r="Q21" s="49" t="s">
        <v>41</v>
      </c>
      <c r="R21" s="49"/>
      <c r="S21" s="49"/>
      <c r="T21" s="49"/>
      <c r="U21" s="49"/>
      <c r="V21" s="49" t="s">
        <v>41</v>
      </c>
      <c r="W21" s="49" t="s">
        <v>41</v>
      </c>
      <c r="X21" s="49" t="s">
        <v>41</v>
      </c>
      <c r="Y21" s="49"/>
      <c r="Z21" s="49"/>
      <c r="AA21" s="49"/>
      <c r="AB21" s="49"/>
      <c r="AC21" s="49"/>
      <c r="AD21" s="49"/>
      <c r="AE21" s="49" t="s">
        <v>41</v>
      </c>
      <c r="AF21" s="49" t="s">
        <v>41</v>
      </c>
      <c r="AG21" s="49" t="s">
        <v>41</v>
      </c>
      <c r="AH21" s="49"/>
      <c r="AI21" s="27"/>
      <c r="AJ21" s="50">
        <f>COUNTA($D$11:$AH$11)</f>
        <v>11</v>
      </c>
      <c r="AK21" s="51" t="s">
        <v>42</v>
      </c>
      <c r="AL21" s="52"/>
    </row>
    <row r="22" ht="24.75" customHeight="1">
      <c r="A22" s="36"/>
      <c r="B22" s="53" t="s">
        <v>43</v>
      </c>
      <c r="C22" s="54"/>
      <c r="D22" s="49"/>
      <c r="E22" s="49"/>
      <c r="F22" s="49"/>
      <c r="G22" s="49"/>
      <c r="H22" s="49" t="s">
        <v>44</v>
      </c>
      <c r="I22" s="49" t="s">
        <v>44</v>
      </c>
      <c r="J22" s="49" t="s">
        <v>44</v>
      </c>
      <c r="K22" s="49" t="s">
        <v>44</v>
      </c>
      <c r="L22" s="49"/>
      <c r="M22" s="49"/>
      <c r="N22" s="49"/>
      <c r="O22" s="49"/>
      <c r="P22" s="49"/>
      <c r="Q22" s="49" t="s">
        <v>44</v>
      </c>
      <c r="R22" s="49"/>
      <c r="S22" s="49"/>
      <c r="T22" s="49"/>
      <c r="U22" s="49"/>
      <c r="V22" s="49" t="s">
        <v>44</v>
      </c>
      <c r="W22" s="49" t="s">
        <v>44</v>
      </c>
      <c r="X22" s="49" t="s">
        <v>44</v>
      </c>
      <c r="Y22" s="49"/>
      <c r="Z22" s="49"/>
      <c r="AA22" s="49"/>
      <c r="AB22" s="49"/>
      <c r="AC22" s="49"/>
      <c r="AD22" s="49"/>
      <c r="AE22" s="49" t="s">
        <v>44</v>
      </c>
      <c r="AF22" s="49" t="s">
        <v>44</v>
      </c>
      <c r="AG22" s="49" t="s">
        <v>44</v>
      </c>
      <c r="AH22" s="49"/>
      <c r="AI22" s="35"/>
      <c r="AJ22" s="21">
        <f>COUNTIF($D$18:$AH$18,"Sede")</f>
        <v>11</v>
      </c>
      <c r="AK22" s="22" t="s">
        <v>45</v>
      </c>
      <c r="AL22" s="23" t="s">
        <v>30</v>
      </c>
    </row>
    <row r="23" ht="51.0" customHeight="1">
      <c r="A23" s="55"/>
      <c r="B23" s="56" t="s">
        <v>138</v>
      </c>
      <c r="C23" s="57"/>
      <c r="D23" s="5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59"/>
      <c r="AJ23" s="28">
        <f>COUNTIF($D$18:$AH$18,"Outro")</f>
        <v>0</v>
      </c>
      <c r="AK23" s="29" t="s">
        <v>47</v>
      </c>
      <c r="AL23" s="30"/>
    </row>
    <row r="24" ht="39.0" customHeight="1">
      <c r="A24" s="60" t="s">
        <v>10</v>
      </c>
      <c r="B24" s="10"/>
      <c r="C24" s="61" t="s">
        <v>11</v>
      </c>
      <c r="D24" s="26">
        <v>1.0</v>
      </c>
      <c r="E24" s="26">
        <v>2.0</v>
      </c>
      <c r="F24" s="26">
        <v>3.0</v>
      </c>
      <c r="G24" s="26">
        <v>4.0</v>
      </c>
      <c r="H24" s="26">
        <v>5.0</v>
      </c>
      <c r="I24" s="26">
        <v>6.0</v>
      </c>
      <c r="J24" s="26">
        <v>7.0</v>
      </c>
      <c r="K24" s="26">
        <v>8.0</v>
      </c>
      <c r="L24" s="26">
        <v>9.0</v>
      </c>
      <c r="M24" s="26">
        <v>10.0</v>
      </c>
      <c r="N24" s="26">
        <v>11.0</v>
      </c>
      <c r="O24" s="26">
        <v>12.0</v>
      </c>
      <c r="P24" s="26">
        <v>13.0</v>
      </c>
      <c r="Q24" s="26">
        <v>14.0</v>
      </c>
      <c r="R24" s="26">
        <v>15.0</v>
      </c>
      <c r="S24" s="26">
        <v>16.0</v>
      </c>
      <c r="T24" s="26">
        <v>17.0</v>
      </c>
      <c r="U24" s="26">
        <v>18.0</v>
      </c>
      <c r="V24" s="26">
        <v>19.0</v>
      </c>
      <c r="W24" s="26">
        <v>20.0</v>
      </c>
      <c r="X24" s="26">
        <v>21.0</v>
      </c>
      <c r="Y24" s="26">
        <v>22.0</v>
      </c>
      <c r="Z24" s="26">
        <v>23.0</v>
      </c>
      <c r="AA24" s="26">
        <v>24.0</v>
      </c>
      <c r="AB24" s="26">
        <v>25.0</v>
      </c>
      <c r="AC24" s="26">
        <v>26.0</v>
      </c>
      <c r="AD24" s="26">
        <v>27.0</v>
      </c>
      <c r="AE24" s="26">
        <v>28.0</v>
      </c>
      <c r="AF24" s="26">
        <v>29.0</v>
      </c>
      <c r="AG24" s="26">
        <v>30.0</v>
      </c>
      <c r="AH24" s="26"/>
      <c r="AI24" s="35"/>
      <c r="AJ24" s="39">
        <f>COUNTIF($D$18:$AH$18,"Vários")</f>
        <v>0</v>
      </c>
      <c r="AK24" s="40" t="s">
        <v>48</v>
      </c>
      <c r="AL24" s="41"/>
    </row>
    <row r="25" ht="25.5" customHeight="1">
      <c r="A25" s="62" t="s">
        <v>49</v>
      </c>
      <c r="B25" s="63" t="s">
        <v>13</v>
      </c>
      <c r="C25" s="64"/>
      <c r="D25" s="34">
        <f t="shared" ref="D25:J25" si="4">SUM(D26:D27)</f>
        <v>0</v>
      </c>
      <c r="E25" s="34">
        <f t="shared" si="4"/>
        <v>0</v>
      </c>
      <c r="F25" s="34">
        <f t="shared" si="4"/>
        <v>0</v>
      </c>
      <c r="G25" s="34">
        <f t="shared" si="4"/>
        <v>0</v>
      </c>
      <c r="H25" s="34">
        <f t="shared" si="4"/>
        <v>0</v>
      </c>
      <c r="I25" s="34">
        <f t="shared" si="4"/>
        <v>0</v>
      </c>
      <c r="J25" s="34">
        <f t="shared" si="4"/>
        <v>0</v>
      </c>
      <c r="K25" s="34">
        <v>5.0</v>
      </c>
      <c r="L25" s="34">
        <v>4.0</v>
      </c>
      <c r="M25" s="34">
        <v>19.0</v>
      </c>
      <c r="N25" s="34">
        <f t="shared" ref="N25:Q25" si="5">SUM(N26:N27)</f>
        <v>0</v>
      </c>
      <c r="O25" s="34">
        <f t="shared" si="5"/>
        <v>0</v>
      </c>
      <c r="P25" s="34">
        <f t="shared" si="5"/>
        <v>0</v>
      </c>
      <c r="Q25" s="34">
        <f t="shared" si="5"/>
        <v>0</v>
      </c>
      <c r="R25" s="34">
        <v>4.0</v>
      </c>
      <c r="S25" s="34">
        <v>7.0</v>
      </c>
      <c r="T25" s="34">
        <v>22.0</v>
      </c>
      <c r="U25" s="34">
        <f t="shared" ref="U25:V25" si="6">SUM(U26:U27)</f>
        <v>0</v>
      </c>
      <c r="V25" s="34">
        <f t="shared" si="6"/>
        <v>0</v>
      </c>
      <c r="W25" s="34">
        <v>5.0</v>
      </c>
      <c r="X25" s="34">
        <v>6.0</v>
      </c>
      <c r="Y25" s="34">
        <v>6.0</v>
      </c>
      <c r="Z25" s="34">
        <v>7.0</v>
      </c>
      <c r="AA25" s="34">
        <v>19.0</v>
      </c>
      <c r="AB25" s="34">
        <f t="shared" ref="AB25:AE25" si="7">SUM(AB26:AB27)</f>
        <v>0</v>
      </c>
      <c r="AC25" s="34">
        <f t="shared" si="7"/>
        <v>0</v>
      </c>
      <c r="AD25" s="34">
        <f t="shared" si="7"/>
        <v>0</v>
      </c>
      <c r="AE25" s="34">
        <f t="shared" si="7"/>
        <v>0</v>
      </c>
      <c r="AF25" s="34">
        <v>4.0</v>
      </c>
      <c r="AG25" s="34">
        <v>8.0</v>
      </c>
      <c r="AH25" s="34">
        <f>SUM(AH26:AH27)</f>
        <v>0</v>
      </c>
      <c r="AI25" s="35"/>
      <c r="AJ25" s="43">
        <f>COUNTIF($D$19:$AH$19,"V. Estudo")</f>
        <v>0</v>
      </c>
      <c r="AK25" s="65" t="s">
        <v>50</v>
      </c>
      <c r="AL25" s="66" t="s">
        <v>51</v>
      </c>
    </row>
    <row r="26" ht="25.5" customHeight="1">
      <c r="A26" s="67"/>
      <c r="B26" s="37" t="s">
        <v>17</v>
      </c>
      <c r="C26" s="10"/>
      <c r="D26" s="38"/>
      <c r="E26" s="38"/>
      <c r="F26" s="38"/>
      <c r="G26" s="38"/>
      <c r="H26" s="38"/>
      <c r="I26" s="38"/>
      <c r="J26" s="38"/>
      <c r="K26" s="38">
        <v>0.0</v>
      </c>
      <c r="L26" s="38">
        <v>0.0</v>
      </c>
      <c r="M26" s="38">
        <v>9.0</v>
      </c>
      <c r="N26" s="38"/>
      <c r="O26" s="38"/>
      <c r="P26" s="38"/>
      <c r="Q26" s="38"/>
      <c r="R26" s="38"/>
      <c r="S26" s="38">
        <v>2.0</v>
      </c>
      <c r="T26" s="38">
        <v>10.0</v>
      </c>
      <c r="U26" s="38"/>
      <c r="V26" s="38"/>
      <c r="W26" s="38">
        <v>1.0</v>
      </c>
      <c r="X26" s="38">
        <v>4.0</v>
      </c>
      <c r="Y26" s="38">
        <v>3.0</v>
      </c>
      <c r="Z26" s="38"/>
      <c r="AA26" s="38"/>
      <c r="AB26" s="38"/>
      <c r="AC26" s="38"/>
      <c r="AD26" s="38"/>
      <c r="AE26" s="38"/>
      <c r="AF26" s="38">
        <v>1.0</v>
      </c>
      <c r="AG26" s="38">
        <v>3.0</v>
      </c>
      <c r="AH26" s="38"/>
      <c r="AI26" s="35"/>
      <c r="AJ26" s="28">
        <f>COUNTIF($D$19:$AH$19,"Curso profissional")</f>
        <v>0</v>
      </c>
      <c r="AK26" s="68" t="s">
        <v>52</v>
      </c>
      <c r="AL26" s="30"/>
    </row>
    <row r="27" ht="25.5" customHeight="1">
      <c r="A27" s="67"/>
      <c r="B27" s="37" t="s">
        <v>18</v>
      </c>
      <c r="C27" s="10"/>
      <c r="D27" s="38"/>
      <c r="E27" s="38"/>
      <c r="F27" s="38"/>
      <c r="G27" s="38"/>
      <c r="H27" s="38"/>
      <c r="I27" s="38"/>
      <c r="J27" s="38"/>
      <c r="K27" s="38">
        <v>5.0</v>
      </c>
      <c r="L27" s="38">
        <v>4.0</v>
      </c>
      <c r="M27" s="38">
        <v>10.0</v>
      </c>
      <c r="N27" s="38"/>
      <c r="O27" s="38"/>
      <c r="P27" s="38"/>
      <c r="Q27" s="38"/>
      <c r="R27" s="38"/>
      <c r="S27" s="38">
        <v>5.0</v>
      </c>
      <c r="T27" s="38">
        <v>12.0</v>
      </c>
      <c r="U27" s="38"/>
      <c r="V27" s="38"/>
      <c r="W27" s="38">
        <v>4.0</v>
      </c>
      <c r="X27" s="38">
        <v>2.0</v>
      </c>
      <c r="Y27" s="38">
        <v>3.0</v>
      </c>
      <c r="Z27" s="38"/>
      <c r="AA27" s="38"/>
      <c r="AB27" s="38"/>
      <c r="AC27" s="38"/>
      <c r="AD27" s="38"/>
      <c r="AE27" s="38"/>
      <c r="AF27" s="38">
        <v>3.0</v>
      </c>
      <c r="AG27" s="38">
        <v>5.0</v>
      </c>
      <c r="AH27" s="38"/>
      <c r="AI27" s="35"/>
      <c r="AJ27" s="28">
        <f>COUNTIF($D$19:$AH$19,"Currículo Ed. Fís.")</f>
        <v>10</v>
      </c>
      <c r="AK27" s="68" t="s">
        <v>53</v>
      </c>
      <c r="AL27" s="30"/>
    </row>
    <row r="28" ht="24.75" customHeight="1">
      <c r="A28" s="67"/>
      <c r="B28" s="37" t="s">
        <v>19</v>
      </c>
      <c r="C28" s="10"/>
      <c r="D28" s="42"/>
      <c r="E28" s="42"/>
      <c r="F28" s="42"/>
      <c r="G28" s="42"/>
      <c r="H28" s="42"/>
      <c r="I28" s="42"/>
      <c r="J28" s="42"/>
      <c r="K28" s="42">
        <v>0.0</v>
      </c>
      <c r="L28" s="42">
        <v>0.0</v>
      </c>
      <c r="M28" s="42">
        <v>0.0</v>
      </c>
      <c r="N28" s="42"/>
      <c r="O28" s="42"/>
      <c r="P28" s="42"/>
      <c r="Q28" s="42"/>
      <c r="R28" s="42"/>
      <c r="S28" s="42">
        <v>0.0</v>
      </c>
      <c r="T28" s="42">
        <v>0.0</v>
      </c>
      <c r="U28" s="42"/>
      <c r="V28" s="42"/>
      <c r="W28" s="42">
        <v>0.0</v>
      </c>
      <c r="X28" s="42">
        <v>0.0</v>
      </c>
      <c r="Y28" s="42">
        <v>0.0</v>
      </c>
      <c r="Z28" s="42"/>
      <c r="AA28" s="42"/>
      <c r="AB28" s="42"/>
      <c r="AC28" s="42"/>
      <c r="AD28" s="42"/>
      <c r="AE28" s="42"/>
      <c r="AF28" s="42"/>
      <c r="AG28" s="42">
        <v>0.0</v>
      </c>
      <c r="AH28" s="42"/>
      <c r="AI28" s="35"/>
      <c r="AJ28" s="28">
        <f>COUNTIF($D$19:$AH$19,"Flexib. Curricular")</f>
        <v>1</v>
      </c>
      <c r="AK28" s="68" t="s">
        <v>54</v>
      </c>
      <c r="AL28" s="30"/>
    </row>
    <row r="29" ht="24.75" customHeight="1">
      <c r="A29" s="67"/>
      <c r="B29" s="37" t="s">
        <v>25</v>
      </c>
      <c r="C29" s="10"/>
      <c r="D29" s="42"/>
      <c r="E29" s="42"/>
      <c r="F29" s="42"/>
      <c r="G29" s="42"/>
      <c r="H29" s="42"/>
      <c r="I29" s="42"/>
      <c r="J29" s="42"/>
      <c r="K29" s="42" t="s">
        <v>105</v>
      </c>
      <c r="L29" s="42" t="s">
        <v>105</v>
      </c>
      <c r="M29" s="42" t="s">
        <v>105</v>
      </c>
      <c r="N29" s="42"/>
      <c r="O29" s="42"/>
      <c r="P29" s="42"/>
      <c r="Q29" s="42"/>
      <c r="R29" s="42"/>
      <c r="S29" s="42" t="s">
        <v>105</v>
      </c>
      <c r="T29" s="42" t="s">
        <v>105</v>
      </c>
      <c r="U29" s="42"/>
      <c r="V29" s="42"/>
      <c r="W29" s="42" t="s">
        <v>105</v>
      </c>
      <c r="X29" s="42" t="s">
        <v>105</v>
      </c>
      <c r="Y29" s="42" t="s">
        <v>105</v>
      </c>
      <c r="Z29" s="42"/>
      <c r="AA29" s="42"/>
      <c r="AB29" s="42"/>
      <c r="AC29" s="42"/>
      <c r="AD29" s="42"/>
      <c r="AE29" s="42"/>
      <c r="AF29" s="42" t="s">
        <v>105</v>
      </c>
      <c r="AG29" s="42" t="s">
        <v>105</v>
      </c>
      <c r="AH29" s="42"/>
      <c r="AI29" s="35"/>
      <c r="AJ29" s="28">
        <f>COUNTIF($D$19:$AH$19,"Ação Formação")</f>
        <v>0</v>
      </c>
      <c r="AK29" s="68" t="s">
        <v>56</v>
      </c>
      <c r="AL29" s="30"/>
    </row>
    <row r="30" ht="24.75" customHeight="1">
      <c r="A30" s="67"/>
      <c r="B30" s="53" t="s">
        <v>57</v>
      </c>
      <c r="C30" s="54"/>
      <c r="D30" s="49"/>
      <c r="E30" s="49"/>
      <c r="F30" s="49"/>
      <c r="G30" s="49"/>
      <c r="H30" s="49"/>
      <c r="I30" s="49"/>
      <c r="J30" s="49"/>
      <c r="K30" s="49" t="s">
        <v>31</v>
      </c>
      <c r="L30" s="49" t="s">
        <v>31</v>
      </c>
      <c r="M30" s="49" t="s">
        <v>31</v>
      </c>
      <c r="N30" s="49"/>
      <c r="O30" s="49"/>
      <c r="P30" s="49"/>
      <c r="Q30" s="49"/>
      <c r="R30" s="49"/>
      <c r="S30" s="49" t="s">
        <v>31</v>
      </c>
      <c r="T30" s="49" t="s">
        <v>31</v>
      </c>
      <c r="U30" s="49"/>
      <c r="V30" s="49"/>
      <c r="W30" s="49" t="s">
        <v>31</v>
      </c>
      <c r="X30" s="49" t="s">
        <v>31</v>
      </c>
      <c r="Y30" s="49" t="s">
        <v>31</v>
      </c>
      <c r="Z30" s="49"/>
      <c r="AA30" s="49"/>
      <c r="AB30" s="49"/>
      <c r="AC30" s="49"/>
      <c r="AD30" s="49"/>
      <c r="AE30" s="49"/>
      <c r="AF30" s="49" t="s">
        <v>31</v>
      </c>
      <c r="AG30" s="49" t="s">
        <v>31</v>
      </c>
      <c r="AH30" s="49"/>
      <c r="AI30" s="35"/>
      <c r="AJ30" s="28">
        <f>COUNTIF($D$19:$AH$19,"Tutoria")</f>
        <v>0</v>
      </c>
      <c r="AK30" s="68" t="s">
        <v>58</v>
      </c>
      <c r="AL30" s="30"/>
    </row>
    <row r="31" ht="24.75" customHeight="1">
      <c r="A31" s="67"/>
      <c r="B31" s="37" t="s">
        <v>40</v>
      </c>
      <c r="C31" s="10"/>
      <c r="D31" s="49"/>
      <c r="E31" s="49"/>
      <c r="F31" s="49"/>
      <c r="G31" s="49"/>
      <c r="H31" s="49"/>
      <c r="I31" s="49"/>
      <c r="J31" s="49"/>
      <c r="K31" s="49" t="s">
        <v>41</v>
      </c>
      <c r="L31" s="49" t="s">
        <v>80</v>
      </c>
      <c r="M31" s="49" t="s">
        <v>88</v>
      </c>
      <c r="N31" s="49"/>
      <c r="O31" s="49"/>
      <c r="P31" s="49"/>
      <c r="Q31" s="49"/>
      <c r="R31" s="49"/>
      <c r="S31" s="49" t="s">
        <v>80</v>
      </c>
      <c r="T31" s="49" t="s">
        <v>88</v>
      </c>
      <c r="U31" s="49"/>
      <c r="V31" s="49"/>
      <c r="W31" s="49" t="s">
        <v>41</v>
      </c>
      <c r="X31" s="49" t="s">
        <v>83</v>
      </c>
      <c r="Y31" s="49" t="s">
        <v>59</v>
      </c>
      <c r="Z31" s="49"/>
      <c r="AA31" s="49"/>
      <c r="AB31" s="49"/>
      <c r="AC31" s="49"/>
      <c r="AD31" s="49"/>
      <c r="AE31" s="49"/>
      <c r="AF31" s="49" t="s">
        <v>41</v>
      </c>
      <c r="AG31" s="49" t="s">
        <v>80</v>
      </c>
      <c r="AH31" s="49"/>
      <c r="AI31" s="35"/>
      <c r="AJ31" s="46">
        <f>COUNTIF($D$19:$AH$19,"Outro")</f>
        <v>0</v>
      </c>
      <c r="AK31" s="69" t="s">
        <v>60</v>
      </c>
      <c r="AL31" s="48"/>
    </row>
    <row r="32" ht="24.75" customHeight="1">
      <c r="A32" s="67"/>
      <c r="B32" s="70" t="s">
        <v>139</v>
      </c>
      <c r="C32" s="10"/>
      <c r="D32" s="49"/>
      <c r="E32" s="49"/>
      <c r="F32" s="49"/>
      <c r="G32" s="49"/>
      <c r="H32" s="49"/>
      <c r="I32" s="49"/>
      <c r="J32" s="49"/>
      <c r="K32" s="49">
        <v>2.0</v>
      </c>
      <c r="L32" s="49">
        <v>2.0</v>
      </c>
      <c r="M32" s="49">
        <v>6.0</v>
      </c>
      <c r="N32" s="49"/>
      <c r="O32" s="49"/>
      <c r="P32" s="49"/>
      <c r="Q32" s="49"/>
      <c r="R32" s="49"/>
      <c r="S32" s="49">
        <v>2.0</v>
      </c>
      <c r="T32" s="49">
        <v>6.0</v>
      </c>
      <c r="U32" s="49"/>
      <c r="V32" s="49"/>
      <c r="W32" s="49">
        <v>2.0</v>
      </c>
      <c r="X32" s="49">
        <v>2.0</v>
      </c>
      <c r="Y32" s="49">
        <v>6.0</v>
      </c>
      <c r="Z32" s="49"/>
      <c r="AA32" s="49"/>
      <c r="AB32" s="49"/>
      <c r="AC32" s="49"/>
      <c r="AD32" s="49"/>
      <c r="AE32" s="49"/>
      <c r="AF32" s="49">
        <v>2.0</v>
      </c>
      <c r="AG32" s="49">
        <v>2.0</v>
      </c>
      <c r="AH32" s="49"/>
      <c r="AI32" s="35"/>
      <c r="AJ32" s="21">
        <f>COUNTIF($D$20:$AH$20,"Manhã")</f>
        <v>7</v>
      </c>
      <c r="AK32" s="22" t="s">
        <v>62</v>
      </c>
      <c r="AL32" s="71" t="s">
        <v>36</v>
      </c>
    </row>
    <row r="33" ht="31.5" customHeight="1">
      <c r="A33" s="67"/>
      <c r="B33" s="63" t="s">
        <v>63</v>
      </c>
      <c r="C33" s="64"/>
      <c r="D33" s="72" t="s">
        <v>64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35"/>
      <c r="AJ33" s="28">
        <f>COUNTIF($D$20:$AH$20,"Tarde")</f>
        <v>4</v>
      </c>
      <c r="AK33" s="29" t="s">
        <v>65</v>
      </c>
      <c r="AL33" s="30"/>
    </row>
    <row r="34" ht="24.75" customHeight="1">
      <c r="A34" s="67"/>
      <c r="B34" s="73" t="s">
        <v>140</v>
      </c>
      <c r="C34" s="10"/>
      <c r="D34" s="38"/>
      <c r="E34" s="74"/>
      <c r="F34" s="74"/>
      <c r="G34" s="74"/>
      <c r="H34" s="74"/>
      <c r="I34" s="74"/>
      <c r="J34" s="74"/>
      <c r="K34" s="74" t="s">
        <v>73</v>
      </c>
      <c r="L34" s="74" t="s">
        <v>73</v>
      </c>
      <c r="M34" s="74" t="s">
        <v>73</v>
      </c>
      <c r="N34" s="74"/>
      <c r="O34" s="74"/>
      <c r="P34" s="74"/>
      <c r="Q34" s="74"/>
      <c r="R34" s="74" t="s">
        <v>73</v>
      </c>
      <c r="S34" s="74" t="s">
        <v>73</v>
      </c>
      <c r="T34" s="74" t="s">
        <v>73</v>
      </c>
      <c r="U34" s="74"/>
      <c r="V34" s="74"/>
      <c r="W34" s="74" t="s">
        <v>73</v>
      </c>
      <c r="X34" s="74" t="s">
        <v>73</v>
      </c>
      <c r="Y34" s="74" t="s">
        <v>73</v>
      </c>
      <c r="Z34" s="74"/>
      <c r="AA34" s="74"/>
      <c r="AB34" s="74"/>
      <c r="AC34" s="74"/>
      <c r="AD34" s="74"/>
      <c r="AE34" s="74"/>
      <c r="AF34" s="74"/>
      <c r="AG34" s="74"/>
      <c r="AH34" s="74"/>
      <c r="AI34" s="27"/>
      <c r="AJ34" s="39">
        <f>COUNTIF($D$20:$AH$20,"Todo o dia")</f>
        <v>0</v>
      </c>
      <c r="AK34" s="40" t="s">
        <v>68</v>
      </c>
      <c r="AL34" s="41"/>
    </row>
    <row r="35" ht="24.75" customHeight="1">
      <c r="A35" s="67"/>
      <c r="B35" s="73" t="s">
        <v>69</v>
      </c>
      <c r="C35" s="10"/>
      <c r="D35" s="75"/>
      <c r="E35" s="75"/>
      <c r="F35" s="75"/>
      <c r="G35" s="75"/>
      <c r="H35" s="75"/>
      <c r="I35" s="75"/>
      <c r="J35" s="75"/>
      <c r="K35" s="75" t="s">
        <v>73</v>
      </c>
      <c r="L35" s="75"/>
      <c r="M35" s="75" t="s">
        <v>67</v>
      </c>
      <c r="N35" s="75"/>
      <c r="O35" s="75"/>
      <c r="P35" s="75"/>
      <c r="Q35" s="75"/>
      <c r="R35" s="75" t="s">
        <v>73</v>
      </c>
      <c r="S35" s="75"/>
      <c r="T35" s="75" t="s">
        <v>73</v>
      </c>
      <c r="U35" s="75"/>
      <c r="V35" s="75"/>
      <c r="W35" s="75" t="s">
        <v>73</v>
      </c>
      <c r="X35" s="75"/>
      <c r="Y35" s="75" t="s">
        <v>73</v>
      </c>
      <c r="Z35" s="75"/>
      <c r="AA35" s="75"/>
      <c r="AB35" s="75"/>
      <c r="AC35" s="75"/>
      <c r="AD35" s="75"/>
      <c r="AE35" s="75"/>
      <c r="AF35" s="75"/>
      <c r="AG35" s="75"/>
      <c r="AH35" s="75"/>
      <c r="AI35" s="35"/>
      <c r="AJ35" s="76">
        <f>COUNTIF($D$21:$AH$21,"atletismo")</f>
        <v>0</v>
      </c>
      <c r="AK35" s="44" t="s">
        <v>70</v>
      </c>
      <c r="AL35" s="77" t="s">
        <v>71</v>
      </c>
    </row>
    <row r="36" ht="24.75" customHeight="1">
      <c r="A36" s="67"/>
      <c r="B36" s="73" t="s">
        <v>141</v>
      </c>
      <c r="C36" s="10"/>
      <c r="D36" s="78"/>
      <c r="E36" s="78"/>
      <c r="F36" s="78"/>
      <c r="G36" s="78"/>
      <c r="H36" s="78"/>
      <c r="I36" s="78"/>
      <c r="J36" s="78"/>
      <c r="K36" s="78"/>
      <c r="L36" s="78" t="s">
        <v>73</v>
      </c>
      <c r="M36" s="78" t="s">
        <v>73</v>
      </c>
      <c r="N36" s="78"/>
      <c r="O36" s="78"/>
      <c r="P36" s="78"/>
      <c r="Q36" s="78"/>
      <c r="R36" s="78"/>
      <c r="S36" s="78" t="s">
        <v>73</v>
      </c>
      <c r="T36" s="78" t="s">
        <v>73</v>
      </c>
      <c r="U36" s="78"/>
      <c r="V36" s="78"/>
      <c r="W36" s="78"/>
      <c r="X36" s="78" t="s">
        <v>73</v>
      </c>
      <c r="Y36" s="78" t="s">
        <v>73</v>
      </c>
      <c r="Z36" s="78"/>
      <c r="AA36" s="78"/>
      <c r="AB36" s="78"/>
      <c r="AC36" s="78"/>
      <c r="AD36" s="78"/>
      <c r="AE36" s="78"/>
      <c r="AF36" s="78"/>
      <c r="AG36" s="78"/>
      <c r="AH36" s="78"/>
      <c r="AI36" s="35"/>
      <c r="AJ36" s="79">
        <f>COUNTIF($D$21:$AH$21,"natação")</f>
        <v>0</v>
      </c>
      <c r="AK36" s="29" t="s">
        <v>74</v>
      </c>
      <c r="AL36" s="30"/>
    </row>
    <row r="37" ht="24.75" customHeight="1">
      <c r="A37" s="67"/>
      <c r="B37" s="73" t="s">
        <v>107</v>
      </c>
      <c r="C37" s="10"/>
      <c r="D37" s="75"/>
      <c r="E37" s="75"/>
      <c r="F37" s="75"/>
      <c r="G37" s="75"/>
      <c r="H37" s="75"/>
      <c r="I37" s="75"/>
      <c r="J37" s="75"/>
      <c r="K37" s="75"/>
      <c r="L37" s="75"/>
      <c r="M37" s="75" t="s">
        <v>73</v>
      </c>
      <c r="N37" s="75"/>
      <c r="O37" s="75"/>
      <c r="P37" s="75"/>
      <c r="Q37" s="75"/>
      <c r="R37" s="75"/>
      <c r="S37" s="75"/>
      <c r="T37" s="75" t="s">
        <v>73</v>
      </c>
      <c r="U37" s="75"/>
      <c r="V37" s="75"/>
      <c r="W37" s="75"/>
      <c r="X37" s="75"/>
      <c r="Y37" s="75" t="s">
        <v>73</v>
      </c>
      <c r="Z37" s="75"/>
      <c r="AA37" s="75"/>
      <c r="AB37" s="75"/>
      <c r="AC37" s="75"/>
      <c r="AD37" s="75"/>
      <c r="AE37" s="75"/>
      <c r="AF37" s="75"/>
      <c r="AG37" s="75"/>
      <c r="AH37" s="75"/>
      <c r="AI37" s="35"/>
      <c r="AJ37" s="79">
        <f>COUNTIF($D$21:$AH$21,"golfe")</f>
        <v>0</v>
      </c>
      <c r="AK37" s="29" t="s">
        <v>76</v>
      </c>
      <c r="AL37" s="30"/>
    </row>
    <row r="38" ht="24.75" customHeight="1">
      <c r="A38" s="67"/>
      <c r="B38" s="73" t="s">
        <v>75</v>
      </c>
      <c r="C38" s="10"/>
      <c r="D38" s="75"/>
      <c r="E38" s="75"/>
      <c r="F38" s="75"/>
      <c r="G38" s="75"/>
      <c r="H38" s="75"/>
      <c r="I38" s="75"/>
      <c r="J38" s="75"/>
      <c r="K38" s="75"/>
      <c r="L38" s="75"/>
      <c r="M38" s="75" t="s">
        <v>73</v>
      </c>
      <c r="N38" s="75"/>
      <c r="O38" s="75"/>
      <c r="P38" s="75"/>
      <c r="Q38" s="75"/>
      <c r="R38" s="75"/>
      <c r="S38" s="75"/>
      <c r="T38" s="75" t="s">
        <v>73</v>
      </c>
      <c r="U38" s="75"/>
      <c r="V38" s="75"/>
      <c r="W38" s="75"/>
      <c r="X38" s="75"/>
      <c r="Y38" s="75" t="s">
        <v>73</v>
      </c>
      <c r="Z38" s="75"/>
      <c r="AA38" s="75"/>
      <c r="AB38" s="75"/>
      <c r="AC38" s="75"/>
      <c r="AD38" s="75"/>
      <c r="AE38" s="75"/>
      <c r="AF38" s="75"/>
      <c r="AG38" s="75"/>
      <c r="AH38" s="75"/>
      <c r="AI38" s="35"/>
      <c r="AJ38" s="79">
        <f>COUNTIF($D$21:$AH$21,"canoagem")</f>
        <v>11</v>
      </c>
      <c r="AK38" s="29" t="s">
        <v>41</v>
      </c>
      <c r="AL38" s="30"/>
    </row>
    <row r="39" ht="24.75" customHeight="1">
      <c r="A39" s="67"/>
      <c r="B39" s="73" t="s">
        <v>108</v>
      </c>
      <c r="C39" s="10"/>
      <c r="D39" s="78"/>
      <c r="E39" s="78"/>
      <c r="F39" s="78"/>
      <c r="G39" s="78"/>
      <c r="H39" s="78"/>
      <c r="I39" s="78"/>
      <c r="J39" s="78"/>
      <c r="K39" s="78"/>
      <c r="L39" s="78"/>
      <c r="M39" s="78" t="s">
        <v>73</v>
      </c>
      <c r="N39" s="78"/>
      <c r="O39" s="78"/>
      <c r="P39" s="78"/>
      <c r="Q39" s="78"/>
      <c r="R39" s="78"/>
      <c r="S39" s="78"/>
      <c r="T39" s="78" t="s">
        <v>73</v>
      </c>
      <c r="U39" s="78"/>
      <c r="V39" s="78"/>
      <c r="W39" s="78"/>
      <c r="X39" s="78"/>
      <c r="Y39" s="78" t="s">
        <v>73</v>
      </c>
      <c r="Z39" s="78"/>
      <c r="AA39" s="78"/>
      <c r="AB39" s="78"/>
      <c r="AC39" s="78"/>
      <c r="AD39" s="78"/>
      <c r="AE39" s="78"/>
      <c r="AF39" s="78"/>
      <c r="AG39" s="78"/>
      <c r="AH39" s="78"/>
      <c r="AI39" s="80"/>
      <c r="AJ39" s="79">
        <f>COUNTIF($D$21:$AH$21,"remo")</f>
        <v>0</v>
      </c>
      <c r="AK39" s="29" t="s">
        <v>78</v>
      </c>
      <c r="AL39" s="30"/>
    </row>
    <row r="40" ht="24.75" customHeight="1">
      <c r="A40" s="67"/>
      <c r="B40" s="73"/>
      <c r="C40" s="10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35"/>
      <c r="AJ40" s="79">
        <f>COUNTIF($D$21:$AH$21,"surfing")</f>
        <v>0</v>
      </c>
      <c r="AK40" s="29" t="s">
        <v>79</v>
      </c>
      <c r="AL40" s="30"/>
    </row>
    <row r="41" ht="24.75" customHeight="1">
      <c r="A41" s="81"/>
      <c r="B41" s="73"/>
      <c r="C41" s="10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3"/>
      <c r="AJ41" s="79">
        <f>COUNTIF($D$21:$AH$21,"vela")</f>
        <v>0</v>
      </c>
      <c r="AK41" s="29" t="s">
        <v>80</v>
      </c>
      <c r="AL41" s="30"/>
    </row>
    <row r="42" ht="24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"/>
      <c r="AJ42" s="79">
        <f>COUNTIF($D$21:$AH$21,"canoagem e remo")</f>
        <v>0</v>
      </c>
      <c r="AK42" s="29" t="s">
        <v>81</v>
      </c>
      <c r="AL42" s="30"/>
    </row>
    <row r="43" ht="24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"/>
      <c r="AJ43" s="79">
        <f>COUNTIF($D$21:$AH$21,"canoagem e surfing")</f>
        <v>0</v>
      </c>
      <c r="AK43" s="29" t="s">
        <v>82</v>
      </c>
      <c r="AL43" s="30"/>
    </row>
    <row r="44" ht="21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"/>
      <c r="AJ44" s="79">
        <f>COUNTIF($D$21:$AH$21,"canoagem e vela")</f>
        <v>0</v>
      </c>
      <c r="AK44" s="29" t="s">
        <v>83</v>
      </c>
      <c r="AL44" s="30"/>
    </row>
    <row r="45" ht="21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"/>
      <c r="AJ45" s="79">
        <f>COUNTIF($D$21:$AH$21,"remo e surfing")</f>
        <v>0</v>
      </c>
      <c r="AK45" s="29" t="s">
        <v>84</v>
      </c>
      <c r="AL45" s="30"/>
    </row>
    <row r="46" ht="21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"/>
      <c r="AJ46" s="79">
        <f>COUNTIF($D$21:$AH$21,"remo e vela")</f>
        <v>0</v>
      </c>
      <c r="AK46" s="29" t="s">
        <v>85</v>
      </c>
      <c r="AL46" s="30"/>
    </row>
    <row r="47" ht="21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"/>
      <c r="AJ47" s="79">
        <f>COUNTIF($D$21:$AH$21,"surfing e vela")</f>
        <v>0</v>
      </c>
      <c r="AK47" s="29" t="s">
        <v>86</v>
      </c>
      <c r="AL47" s="30"/>
    </row>
    <row r="48" ht="21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3"/>
      <c r="AJ48" s="79">
        <f>COUNTIF($D$21:$AH$21,"canoagem, remo e surfing")</f>
        <v>0</v>
      </c>
      <c r="AK48" s="29" t="s">
        <v>87</v>
      </c>
      <c r="AL48" s="30"/>
    </row>
    <row r="49" ht="21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3"/>
      <c r="AJ49" s="79">
        <f>COUNTIF($D$21:$AH$21,"canoagem, remo e vela")</f>
        <v>0</v>
      </c>
      <c r="AK49" s="29" t="s">
        <v>88</v>
      </c>
      <c r="AL49" s="30"/>
    </row>
    <row r="50" ht="21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3"/>
      <c r="AJ50" s="79">
        <f>COUNTIF($D$21:$AH$21,"remo, surfing e vela")</f>
        <v>0</v>
      </c>
      <c r="AK50" s="29" t="s">
        <v>59</v>
      </c>
      <c r="AL50" s="30"/>
    </row>
    <row r="51" ht="21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3"/>
      <c r="AJ51" s="79">
        <f>COUNTIF($D$21:$AH$21,"canoagem, remo, surfing e vela")</f>
        <v>0</v>
      </c>
      <c r="AK51" s="29" t="s">
        <v>8</v>
      </c>
      <c r="AL51" s="48"/>
    </row>
    <row r="52" ht="21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3"/>
      <c r="AJ52" s="39">
        <f>COUNTIF($D$22:$AG$22,"Sim")</f>
        <v>0</v>
      </c>
      <c r="AK52" s="82" t="s">
        <v>43</v>
      </c>
      <c r="AL52" s="83"/>
    </row>
    <row r="53" ht="21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3"/>
      <c r="AJ53" s="84">
        <f>AJ8/AJ21</f>
        <v>19.90909091</v>
      </c>
      <c r="AK53" s="85" t="s">
        <v>89</v>
      </c>
      <c r="AL53" s="2"/>
    </row>
    <row r="54" ht="21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3"/>
      <c r="AJ54" s="86">
        <f>AJ13/AJ21</f>
        <v>1</v>
      </c>
      <c r="AK54" s="87" t="s">
        <v>90</v>
      </c>
      <c r="AL54" s="2"/>
    </row>
    <row r="55" ht="21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"/>
      <c r="AJ55" s="2"/>
      <c r="AK55" s="2"/>
      <c r="AL55" s="2"/>
    </row>
    <row r="56" ht="18.0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"/>
      <c r="AJ56" s="3"/>
      <c r="AK56" s="17" t="s">
        <v>49</v>
      </c>
      <c r="AL56" s="88"/>
    </row>
    <row r="57" ht="18.0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"/>
      <c r="AJ57" s="21">
        <f>SUM($D$25:$AH$25)</f>
        <v>116</v>
      </c>
      <c r="AK57" s="22" t="s">
        <v>13</v>
      </c>
      <c r="AL57" s="23" t="s">
        <v>14</v>
      </c>
    </row>
    <row r="58" ht="18.0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"/>
      <c r="AJ58" s="28">
        <f>SUM($D$26:$AH$26)</f>
        <v>33</v>
      </c>
      <c r="AK58" s="29" t="s">
        <v>17</v>
      </c>
      <c r="AL58" s="30"/>
    </row>
    <row r="59" ht="18.0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"/>
      <c r="AJ59" s="28">
        <f>SUM($D$27:$AH$27)</f>
        <v>53</v>
      </c>
      <c r="AK59" s="29" t="s">
        <v>18</v>
      </c>
      <c r="AL59" s="30"/>
    </row>
    <row r="60" ht="18.0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"/>
      <c r="AJ60" s="39">
        <f>SUM($D$28:$AH$28)</f>
        <v>0</v>
      </c>
      <c r="AK60" s="40" t="s">
        <v>19</v>
      </c>
      <c r="AL60" s="41"/>
    </row>
    <row r="61" ht="18.0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89"/>
      <c r="AJ61" s="43">
        <f>COUNTIF($D$29:$AH$29,"1º ciclo")</f>
        <v>0</v>
      </c>
      <c r="AK61" s="44" t="s">
        <v>24</v>
      </c>
      <c r="AL61" s="45" t="s">
        <v>25</v>
      </c>
    </row>
    <row r="62" ht="18.0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89"/>
      <c r="AJ62" s="28">
        <f>COUNTIF($D$29:$AG$29,"2º ciclo")</f>
        <v>0</v>
      </c>
      <c r="AK62" s="29" t="s">
        <v>27</v>
      </c>
      <c r="AL62" s="30"/>
    </row>
    <row r="63" ht="18.0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89"/>
      <c r="AJ63" s="28">
        <f>COUNTIF($D$29:$AG$29,"3º ciclo")</f>
        <v>0</v>
      </c>
      <c r="AK63" s="29" t="s">
        <v>29</v>
      </c>
      <c r="AL63" s="30"/>
    </row>
    <row r="64" ht="18.0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9"/>
      <c r="AJ64" s="28">
        <f>COUNTIF($D$29:$AH$29,"secundário")</f>
        <v>0</v>
      </c>
      <c r="AK64" s="29" t="s">
        <v>32</v>
      </c>
      <c r="AL64" s="30"/>
    </row>
    <row r="65" ht="18.0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89"/>
      <c r="AJ65" s="28">
        <f>COUNTIF($D$29:$AH$29,"Profissional")</f>
        <v>0</v>
      </c>
      <c r="AK65" s="29" t="s">
        <v>35</v>
      </c>
      <c r="AL65" s="30"/>
    </row>
    <row r="66" ht="18.0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89"/>
      <c r="AJ66" s="46">
        <f>COUNTIF($D$29:$AH$29,"Vários")</f>
        <v>10</v>
      </c>
      <c r="AK66" s="47" t="s">
        <v>91</v>
      </c>
      <c r="AL66" s="48"/>
    </row>
    <row r="67" ht="18.0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"/>
      <c r="AJ67" s="90">
        <f>COUNTIF($D$30:$AH$30,"Sede")</f>
        <v>10</v>
      </c>
      <c r="AK67" s="22" t="s">
        <v>45</v>
      </c>
      <c r="AL67" s="91" t="s">
        <v>30</v>
      </c>
    </row>
    <row r="68" ht="18.0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"/>
      <c r="AJ68" s="79">
        <f>COUNTIF($D$30:$AH$30,"Outro")</f>
        <v>0</v>
      </c>
      <c r="AK68" s="29" t="s">
        <v>47</v>
      </c>
      <c r="AL68" s="92"/>
    </row>
    <row r="69" ht="18.0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"/>
      <c r="AJ69" s="93">
        <f>COUNTIF($D$30:$AH$30,"Vários")</f>
        <v>0</v>
      </c>
      <c r="AK69" s="40" t="s">
        <v>48</v>
      </c>
      <c r="AL69" s="94"/>
    </row>
    <row r="70" ht="18.0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"/>
      <c r="AJ70" s="76">
        <f>COUNTIF($D$31:$AH$31,"atletismo")</f>
        <v>0</v>
      </c>
      <c r="AK70" s="44" t="s">
        <v>70</v>
      </c>
      <c r="AL70" s="77" t="s">
        <v>71</v>
      </c>
    </row>
    <row r="71" ht="18.0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"/>
      <c r="AJ71" s="79">
        <f>COUNTIF($D$31:$AH$31,"natação")</f>
        <v>0</v>
      </c>
      <c r="AK71" s="29" t="s">
        <v>74</v>
      </c>
      <c r="AL71" s="30"/>
    </row>
    <row r="72" ht="18.0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"/>
      <c r="AJ72" s="79">
        <f>COUNTIF($D$31:$AH$31,"golfe")</f>
        <v>0</v>
      </c>
      <c r="AK72" s="29" t="s">
        <v>76</v>
      </c>
      <c r="AL72" s="30"/>
    </row>
    <row r="73" ht="18.0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"/>
      <c r="AJ73" s="79">
        <f>COUNTIF($D$31:$AH$31,"canoagem")</f>
        <v>3</v>
      </c>
      <c r="AK73" s="29" t="s">
        <v>41</v>
      </c>
      <c r="AL73" s="30"/>
    </row>
    <row r="74" ht="18.0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"/>
      <c r="AJ74" s="79">
        <f>COUNTIF($D$31:$AH$31,"remo")</f>
        <v>0</v>
      </c>
      <c r="AK74" s="29" t="s">
        <v>78</v>
      </c>
      <c r="AL74" s="30"/>
    </row>
    <row r="75" ht="18.0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"/>
      <c r="AJ75" s="79">
        <f>COUNTIF($D$31:$AH$31,"surfing")</f>
        <v>0</v>
      </c>
      <c r="AK75" s="29" t="s">
        <v>79</v>
      </c>
      <c r="AL75" s="30"/>
    </row>
    <row r="76" ht="18.0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89"/>
      <c r="AD76" s="2"/>
      <c r="AE76" s="2"/>
      <c r="AF76" s="2"/>
      <c r="AG76" s="2"/>
      <c r="AH76" s="2"/>
      <c r="AI76" s="3"/>
      <c r="AJ76" s="79">
        <f>COUNTIF($D$31:$AH$31,"vela")</f>
        <v>3</v>
      </c>
      <c r="AK76" s="29" t="s">
        <v>80</v>
      </c>
      <c r="AL76" s="30"/>
    </row>
    <row r="77" ht="18.0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89"/>
      <c r="AD77" s="2"/>
      <c r="AE77" s="2"/>
      <c r="AF77" s="2"/>
      <c r="AG77" s="2"/>
      <c r="AH77" s="2"/>
      <c r="AI77" s="3"/>
      <c r="AJ77" s="79">
        <f>COUNTIF($D$31:$AH$31,"atletismo")</f>
        <v>0</v>
      </c>
      <c r="AK77" s="29" t="s">
        <v>81</v>
      </c>
      <c r="AL77" s="30"/>
    </row>
    <row r="78" ht="18.0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89"/>
      <c r="AD78" s="2"/>
      <c r="AE78" s="2"/>
      <c r="AF78" s="2"/>
      <c r="AG78" s="2"/>
      <c r="AH78" s="2"/>
      <c r="AI78" s="3"/>
      <c r="AJ78" s="79">
        <f>COUNTIF($D$31:$AH$31,"canoagem e surfing")</f>
        <v>0</v>
      </c>
      <c r="AK78" s="29" t="s">
        <v>82</v>
      </c>
      <c r="AL78" s="30"/>
    </row>
    <row r="79" ht="18.0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79">
        <f>COUNTIF($D$31:$AH$31,"canoagem e vela")</f>
        <v>1</v>
      </c>
      <c r="AK79" s="29" t="s">
        <v>83</v>
      </c>
      <c r="AL79" s="30"/>
    </row>
    <row r="80" ht="18.0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95"/>
      <c r="AD80" s="2"/>
      <c r="AE80" s="2"/>
      <c r="AF80" s="2"/>
      <c r="AG80" s="2"/>
      <c r="AH80" s="2"/>
      <c r="AI80" s="3"/>
      <c r="AJ80" s="79">
        <f>COUNTIF($D$31:$AH$31,"remo e surfing")</f>
        <v>0</v>
      </c>
      <c r="AK80" s="29" t="s">
        <v>84</v>
      </c>
      <c r="AL80" s="30"/>
    </row>
    <row r="81" ht="18.0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95"/>
      <c r="AD81" s="2"/>
      <c r="AE81" s="2"/>
      <c r="AF81" s="2"/>
      <c r="AG81" s="2"/>
      <c r="AH81" s="2"/>
      <c r="AI81" s="3"/>
      <c r="AJ81" s="79">
        <f>COUNTIF($D$31:$AH$31,"remo e vela")</f>
        <v>0</v>
      </c>
      <c r="AK81" s="29" t="s">
        <v>85</v>
      </c>
      <c r="AL81" s="30"/>
    </row>
    <row r="82" ht="18.0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95"/>
      <c r="AD82" s="2"/>
      <c r="AE82" s="2"/>
      <c r="AF82" s="2"/>
      <c r="AG82" s="2"/>
      <c r="AH82" s="2"/>
      <c r="AI82" s="3"/>
      <c r="AJ82" s="79">
        <f>COUNTIF($D$31:$AH$31,"surfing e vela")</f>
        <v>0</v>
      </c>
      <c r="AK82" s="29" t="s">
        <v>86</v>
      </c>
      <c r="AL82" s="30"/>
    </row>
    <row r="83" ht="18.0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95"/>
      <c r="AD83" s="2"/>
      <c r="AE83" s="2"/>
      <c r="AF83" s="2"/>
      <c r="AG83" s="2"/>
      <c r="AH83" s="2"/>
      <c r="AI83" s="3"/>
      <c r="AJ83" s="79">
        <f>COUNTIF($D$31:$AH$31,"canoagem, remo e surfing")</f>
        <v>0</v>
      </c>
      <c r="AK83" s="29" t="s">
        <v>87</v>
      </c>
      <c r="AL83" s="30"/>
    </row>
    <row r="84" ht="18.0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95"/>
      <c r="AD84" s="2"/>
      <c r="AE84" s="2"/>
      <c r="AF84" s="2"/>
      <c r="AG84" s="2"/>
      <c r="AH84" s="2"/>
      <c r="AI84" s="3"/>
      <c r="AJ84" s="79">
        <f>COUNTIF($D$31:$AH$31,"canoagem, remo e vela")</f>
        <v>2</v>
      </c>
      <c r="AK84" s="29" t="s">
        <v>88</v>
      </c>
      <c r="AL84" s="30"/>
    </row>
    <row r="85" ht="18.0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95"/>
      <c r="AD85" s="2"/>
      <c r="AE85" s="2"/>
      <c r="AF85" s="2"/>
      <c r="AG85" s="2"/>
      <c r="AH85" s="2"/>
      <c r="AI85" s="3"/>
      <c r="AJ85" s="79">
        <f>COUNTIF($D$31:$AH$31,"remo, surfing e vela")</f>
        <v>1</v>
      </c>
      <c r="AK85" s="29" t="s">
        <v>59</v>
      </c>
      <c r="AL85" s="30"/>
    </row>
    <row r="86" ht="18.0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95"/>
      <c r="AD86" s="2"/>
      <c r="AE86" s="2"/>
      <c r="AF86" s="2"/>
      <c r="AG86" s="2"/>
      <c r="AH86" s="2"/>
      <c r="AI86" s="3"/>
      <c r="AJ86" s="96">
        <f>COUNTIF($D$31:$AH$31,"canoagem, remo, surfing e vela")</f>
        <v>0</v>
      </c>
      <c r="AK86" s="47" t="s">
        <v>8</v>
      </c>
      <c r="AL86" s="48"/>
    </row>
    <row r="87" ht="18.0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21">
        <f>SUM(D32:AH32)</f>
        <v>32</v>
      </c>
      <c r="AK87" s="22" t="s">
        <v>92</v>
      </c>
      <c r="AL87" s="97" t="s">
        <v>22</v>
      </c>
    </row>
    <row r="88" ht="18.0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9">
        <f>COUNTA(D34:AH41)</f>
        <v>30</v>
      </c>
      <c r="AK88" s="40" t="s">
        <v>93</v>
      </c>
      <c r="AL88" s="41"/>
    </row>
    <row r="89" ht="18.0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98">
        <f>COUNTA(D32:AH32)</f>
        <v>10</v>
      </c>
      <c r="AK89" s="99" t="s">
        <v>94</v>
      </c>
      <c r="AL89" s="100"/>
    </row>
    <row r="90" ht="18.0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101">
        <f>AJ57/AJ89</f>
        <v>11.6</v>
      </c>
      <c r="AK90" s="102" t="s">
        <v>95</v>
      </c>
      <c r="AL90" s="16"/>
    </row>
    <row r="91" ht="18.0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103">
        <f>AJ88/AJ89</f>
        <v>3</v>
      </c>
      <c r="AK91" s="104" t="s">
        <v>96</v>
      </c>
      <c r="AL91" s="105"/>
    </row>
    <row r="92" ht="18.0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103">
        <f>AJ88/AJ89</f>
        <v>3</v>
      </c>
      <c r="AK92" s="104" t="s">
        <v>97</v>
      </c>
      <c r="AL92" s="106"/>
    </row>
    <row r="93" ht="18.0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103">
        <f>AJ57/AJ87</f>
        <v>3.625</v>
      </c>
      <c r="AK93" s="104" t="s">
        <v>98</v>
      </c>
      <c r="AL93" s="16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2"/>
      <c r="AK94" s="2"/>
      <c r="AL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2"/>
      <c r="AK95" s="2"/>
      <c r="AL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2"/>
      <c r="AK96" s="2"/>
      <c r="AL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2"/>
      <c r="AK97" s="2"/>
      <c r="AL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2"/>
      <c r="AK98" s="2"/>
      <c r="AL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2"/>
      <c r="AK99" s="2"/>
      <c r="AL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2"/>
      <c r="AK100" s="2"/>
      <c r="AL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2"/>
      <c r="AK101" s="2"/>
      <c r="AL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2"/>
      <c r="AK102" s="2"/>
      <c r="AL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2"/>
      <c r="AK103" s="2"/>
      <c r="AL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2"/>
      <c r="AK104" s="2"/>
      <c r="AL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2"/>
      <c r="AK105" s="2"/>
      <c r="AL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2"/>
      <c r="AK106" s="2"/>
      <c r="AL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2"/>
      <c r="AK107" s="2"/>
      <c r="AL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2"/>
      <c r="AK108" s="2"/>
      <c r="AL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2"/>
      <c r="AK109" s="2"/>
      <c r="AL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2"/>
      <c r="AK110" s="2"/>
      <c r="AL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2"/>
      <c r="AK111" s="2"/>
      <c r="AL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2"/>
      <c r="AK112" s="2"/>
      <c r="AL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2"/>
      <c r="AK113" s="2"/>
      <c r="AL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2"/>
      <c r="AK114" s="2"/>
      <c r="AL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2"/>
      <c r="AK115" s="2"/>
      <c r="AL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2"/>
      <c r="AK116" s="2"/>
      <c r="AL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2"/>
      <c r="AK117" s="2"/>
      <c r="AL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2"/>
      <c r="AK118" s="2"/>
      <c r="AL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2"/>
      <c r="AK119" s="2"/>
      <c r="AL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2"/>
      <c r="AK120" s="2"/>
      <c r="AL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2"/>
      <c r="AK121" s="2"/>
      <c r="AL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2"/>
      <c r="AK122" s="2"/>
      <c r="AL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2"/>
      <c r="AK123" s="2"/>
      <c r="AL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2"/>
      <c r="AK124" s="2"/>
      <c r="AL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2"/>
      <c r="AK125" s="2"/>
      <c r="AL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2"/>
      <c r="AK126" s="2"/>
      <c r="AL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2"/>
      <c r="AK127" s="2"/>
      <c r="AL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2"/>
      <c r="AK128" s="2"/>
      <c r="AL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2"/>
      <c r="AK129" s="2"/>
      <c r="AL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2"/>
      <c r="AK130" s="2"/>
      <c r="AL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2"/>
      <c r="AK131" s="2"/>
      <c r="AL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2"/>
      <c r="AK132" s="2"/>
      <c r="AL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2"/>
      <c r="AK133" s="2"/>
      <c r="AL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2"/>
      <c r="AK134" s="2"/>
      <c r="AL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2"/>
      <c r="AK135" s="2"/>
      <c r="AL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2"/>
      <c r="AK136" s="2"/>
      <c r="AL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2"/>
      <c r="AK137" s="2"/>
      <c r="AL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2"/>
      <c r="AK138" s="2"/>
      <c r="AL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2"/>
      <c r="AK139" s="2"/>
      <c r="AL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2"/>
      <c r="AK140" s="2"/>
      <c r="AL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2"/>
      <c r="AK141" s="2"/>
      <c r="AL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2"/>
      <c r="AK142" s="2"/>
      <c r="AL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2"/>
      <c r="AK143" s="2"/>
      <c r="AL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2"/>
      <c r="AK144" s="2"/>
      <c r="AL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2"/>
      <c r="AK145" s="2"/>
      <c r="AL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2"/>
      <c r="AK146" s="2"/>
      <c r="AL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2"/>
      <c r="AK147" s="2"/>
      <c r="AL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2"/>
      <c r="AK148" s="2"/>
      <c r="AL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2"/>
      <c r="AK149" s="2"/>
      <c r="AL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2"/>
      <c r="AK150" s="2"/>
      <c r="AL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2"/>
      <c r="AK151" s="2"/>
      <c r="AL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2"/>
      <c r="AK152" s="2"/>
      <c r="AL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2"/>
      <c r="AK153" s="2"/>
      <c r="AL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2"/>
      <c r="AK154" s="2"/>
      <c r="AL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2"/>
      <c r="AK155" s="2"/>
      <c r="AL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2"/>
      <c r="AK156" s="2"/>
      <c r="AL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2"/>
      <c r="AK157" s="2"/>
      <c r="AL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2"/>
      <c r="AK158" s="2"/>
      <c r="AL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2"/>
      <c r="AK159" s="2"/>
      <c r="AL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2"/>
      <c r="AK160" s="2"/>
      <c r="AL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2"/>
      <c r="AK161" s="2"/>
      <c r="AL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2"/>
      <c r="AK162" s="2"/>
      <c r="AL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2"/>
      <c r="AK163" s="2"/>
      <c r="AL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2"/>
      <c r="AK164" s="2"/>
      <c r="AL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2"/>
      <c r="AK165" s="2"/>
      <c r="AL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2"/>
      <c r="AK166" s="2"/>
      <c r="AL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2"/>
      <c r="AK167" s="2"/>
      <c r="AL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2"/>
      <c r="AK168" s="2"/>
      <c r="AL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2"/>
      <c r="AK169" s="2"/>
      <c r="AL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2"/>
      <c r="AK170" s="2"/>
      <c r="AL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2"/>
      <c r="AK171" s="2"/>
      <c r="AL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2"/>
      <c r="AK172" s="2"/>
      <c r="AL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2"/>
      <c r="AK173" s="2"/>
      <c r="AL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2"/>
      <c r="AK174" s="2"/>
      <c r="AL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2"/>
      <c r="AK175" s="2"/>
      <c r="AL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2"/>
      <c r="AK176" s="2"/>
      <c r="AL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2"/>
      <c r="AK177" s="2"/>
      <c r="AL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2"/>
      <c r="AK178" s="2"/>
      <c r="AL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2"/>
      <c r="AK179" s="2"/>
      <c r="AL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2"/>
      <c r="AK180" s="2"/>
      <c r="AL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2"/>
      <c r="AK181" s="2"/>
      <c r="AL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2"/>
      <c r="AK182" s="2"/>
      <c r="AL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2"/>
      <c r="AK183" s="2"/>
      <c r="AL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2"/>
      <c r="AK184" s="2"/>
      <c r="AL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2"/>
      <c r="AK185" s="2"/>
      <c r="AL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2"/>
      <c r="AK186" s="2"/>
      <c r="AL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2"/>
      <c r="AK187" s="2"/>
      <c r="AL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2"/>
      <c r="AK188" s="2"/>
      <c r="AL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2"/>
      <c r="AK189" s="2"/>
      <c r="AL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2"/>
      <c r="AK190" s="2"/>
      <c r="AL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2"/>
      <c r="AK191" s="2"/>
      <c r="AL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2"/>
      <c r="AK192" s="2"/>
      <c r="AL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2"/>
      <c r="AK193" s="2"/>
      <c r="AL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2"/>
      <c r="AK194" s="2"/>
      <c r="AL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2"/>
      <c r="AK195" s="2"/>
      <c r="AL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2"/>
      <c r="AK196" s="2"/>
      <c r="AL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2"/>
      <c r="AK197" s="2"/>
      <c r="AL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2"/>
      <c r="AK198" s="2"/>
      <c r="AL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2"/>
      <c r="AK199" s="2"/>
      <c r="AL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2"/>
      <c r="AK200" s="2"/>
      <c r="AL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2"/>
      <c r="AK201" s="2"/>
      <c r="AL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2"/>
      <c r="AK202" s="2"/>
      <c r="AL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2"/>
      <c r="AK203" s="2"/>
      <c r="AL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2"/>
      <c r="AK204" s="2"/>
      <c r="AL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2"/>
      <c r="AK205" s="2"/>
      <c r="AL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2"/>
      <c r="AK206" s="2"/>
      <c r="AL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2"/>
      <c r="AK207" s="2"/>
      <c r="AL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2"/>
      <c r="AK208" s="2"/>
      <c r="AL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2"/>
      <c r="AK209" s="2"/>
      <c r="AL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2"/>
      <c r="AK210" s="2"/>
      <c r="AL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2"/>
      <c r="AK211" s="2"/>
      <c r="AL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2"/>
      <c r="AK212" s="2"/>
      <c r="AL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2"/>
      <c r="AK213" s="2"/>
      <c r="AL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2"/>
      <c r="AK214" s="2"/>
      <c r="AL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2"/>
      <c r="AK215" s="2"/>
      <c r="AL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2"/>
      <c r="AK216" s="2"/>
      <c r="AL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2"/>
      <c r="AK217" s="2"/>
      <c r="AL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2"/>
      <c r="AK218" s="2"/>
      <c r="AL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2"/>
      <c r="AK219" s="2"/>
      <c r="AL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2"/>
      <c r="AK220" s="2"/>
      <c r="AL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2"/>
      <c r="AK221" s="2"/>
      <c r="AL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2"/>
      <c r="AK222" s="2"/>
      <c r="AL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2"/>
      <c r="AK223" s="2"/>
      <c r="AL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2"/>
      <c r="AK224" s="2"/>
      <c r="AL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2"/>
      <c r="AK225" s="2"/>
      <c r="AL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2"/>
      <c r="AK226" s="2"/>
      <c r="AL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2"/>
      <c r="AK227" s="2"/>
      <c r="AL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2"/>
      <c r="AK228" s="2"/>
      <c r="AL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2"/>
      <c r="AK229" s="2"/>
      <c r="AL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2"/>
      <c r="AK230" s="2"/>
      <c r="AL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2"/>
      <c r="AK231" s="2"/>
      <c r="AL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2"/>
      <c r="AK232" s="2"/>
      <c r="AL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2"/>
      <c r="AK233" s="2"/>
      <c r="AL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2"/>
      <c r="AK234" s="2"/>
      <c r="AL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2"/>
      <c r="AK235" s="2"/>
      <c r="AL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2"/>
      <c r="AK236" s="2"/>
      <c r="AL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2"/>
      <c r="AK237" s="2"/>
      <c r="AL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2"/>
      <c r="AK238" s="2"/>
      <c r="AL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2"/>
      <c r="AK239" s="2"/>
      <c r="AL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2"/>
      <c r="AK240" s="2"/>
      <c r="AL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2"/>
      <c r="AK241" s="2"/>
      <c r="AL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2"/>
      <c r="AK242" s="2"/>
      <c r="AL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2"/>
      <c r="AK243" s="2"/>
      <c r="AL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2"/>
      <c r="AK244" s="2"/>
      <c r="AL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2"/>
      <c r="AK245" s="2"/>
      <c r="AL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2"/>
      <c r="AK246" s="2"/>
      <c r="AL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2"/>
      <c r="AK247" s="2"/>
      <c r="AL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2"/>
      <c r="AK248" s="2"/>
      <c r="AL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2"/>
      <c r="AK249" s="2"/>
      <c r="AL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2"/>
      <c r="AK250" s="2"/>
      <c r="AL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2"/>
      <c r="AK251" s="2"/>
      <c r="AL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2"/>
      <c r="AK252" s="2"/>
      <c r="AL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2"/>
      <c r="AK253" s="2"/>
      <c r="AL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2"/>
      <c r="AK254" s="2"/>
      <c r="AL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2"/>
      <c r="AK255" s="2"/>
      <c r="AL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2"/>
      <c r="AK256" s="2"/>
      <c r="AL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2"/>
      <c r="AK257" s="2"/>
      <c r="AL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2"/>
      <c r="AK258" s="2"/>
      <c r="AL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2"/>
      <c r="AK259" s="2"/>
      <c r="AL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2"/>
      <c r="AK260" s="2"/>
      <c r="AL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2"/>
      <c r="AK261" s="2"/>
      <c r="AL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2"/>
      <c r="AK262" s="2"/>
      <c r="AL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2"/>
      <c r="AK263" s="2"/>
      <c r="AL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2"/>
      <c r="AK264" s="2"/>
      <c r="AL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2"/>
      <c r="AK265" s="2"/>
      <c r="AL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2"/>
      <c r="AK266" s="2"/>
      <c r="AL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2"/>
      <c r="AK267" s="2"/>
      <c r="AL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2"/>
      <c r="AK268" s="2"/>
      <c r="AL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2"/>
      <c r="AK269" s="2"/>
      <c r="AL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2"/>
      <c r="AK270" s="2"/>
      <c r="AL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2"/>
      <c r="AK271" s="2"/>
      <c r="AL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2"/>
      <c r="AK272" s="2"/>
      <c r="AL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2"/>
      <c r="AK273" s="2"/>
      <c r="AL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2"/>
      <c r="AK274" s="2"/>
      <c r="AL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2"/>
      <c r="AK275" s="2"/>
      <c r="AL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2"/>
      <c r="AK276" s="2"/>
      <c r="AL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2"/>
      <c r="AK277" s="2"/>
      <c r="AL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2"/>
      <c r="AK278" s="2"/>
      <c r="AL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2"/>
      <c r="AK279" s="2"/>
      <c r="AL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2"/>
      <c r="AK280" s="2"/>
      <c r="AL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2"/>
      <c r="AK281" s="2"/>
      <c r="AL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2"/>
      <c r="AK282" s="2"/>
      <c r="AL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2"/>
      <c r="AK283" s="2"/>
      <c r="AL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2"/>
      <c r="AK284" s="2"/>
      <c r="AL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2"/>
      <c r="AK285" s="2"/>
      <c r="AL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2"/>
      <c r="AK286" s="2"/>
      <c r="AL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2"/>
      <c r="AK287" s="2"/>
      <c r="AL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2"/>
      <c r="AK288" s="2"/>
      <c r="AL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2"/>
      <c r="AK289" s="2"/>
      <c r="AL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2"/>
      <c r="AK290" s="2"/>
      <c r="AL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2"/>
      <c r="AK291" s="2"/>
      <c r="AL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2"/>
      <c r="AK292" s="2"/>
      <c r="AL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2"/>
      <c r="AK293" s="2"/>
      <c r="AL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2"/>
      <c r="AK294" s="2"/>
      <c r="AL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2"/>
      <c r="AK295" s="2"/>
      <c r="AL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2"/>
      <c r="AK296" s="2"/>
      <c r="AL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2"/>
      <c r="AK297" s="2"/>
      <c r="AL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2"/>
      <c r="AK298" s="2"/>
      <c r="AL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2"/>
      <c r="AK299" s="2"/>
      <c r="AL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2"/>
      <c r="AK300" s="2"/>
      <c r="AL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2"/>
      <c r="AK301" s="2"/>
      <c r="AL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2"/>
      <c r="AK302" s="2"/>
      <c r="AL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2"/>
      <c r="AK303" s="2"/>
      <c r="AL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2"/>
      <c r="AK304" s="2"/>
      <c r="AL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2"/>
      <c r="AK305" s="2"/>
      <c r="AL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2"/>
      <c r="AK306" s="2"/>
      <c r="AL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2"/>
      <c r="AK307" s="2"/>
      <c r="AL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2"/>
      <c r="AK308" s="2"/>
      <c r="AL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2"/>
      <c r="AK309" s="2"/>
      <c r="AL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2"/>
      <c r="AK310" s="2"/>
      <c r="AL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2"/>
      <c r="AK311" s="2"/>
      <c r="AL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2"/>
      <c r="AK312" s="2"/>
      <c r="AL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2"/>
      <c r="AK313" s="2"/>
      <c r="AL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2"/>
      <c r="AK314" s="2"/>
      <c r="AL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2"/>
      <c r="AK315" s="2"/>
      <c r="AL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2"/>
      <c r="AK316" s="2"/>
      <c r="AL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2"/>
      <c r="AK317" s="2"/>
      <c r="AL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2"/>
      <c r="AK318" s="2"/>
      <c r="AL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2"/>
      <c r="AK319" s="2"/>
      <c r="AL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2"/>
      <c r="AK320" s="2"/>
      <c r="AL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2"/>
      <c r="AK321" s="2"/>
      <c r="AL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2"/>
      <c r="AK322" s="2"/>
      <c r="AL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2"/>
      <c r="AK323" s="2"/>
      <c r="AL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2"/>
      <c r="AK324" s="2"/>
      <c r="AL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2"/>
      <c r="AK325" s="2"/>
      <c r="AL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2"/>
      <c r="AK326" s="2"/>
      <c r="AL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2"/>
      <c r="AK327" s="2"/>
      <c r="AL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2"/>
      <c r="AK328" s="2"/>
      <c r="AL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2"/>
      <c r="AK329" s="2"/>
      <c r="AL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2"/>
      <c r="AK330" s="2"/>
      <c r="AL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2"/>
      <c r="AK331" s="2"/>
      <c r="AL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2"/>
      <c r="AK332" s="2"/>
      <c r="AL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2"/>
      <c r="AK333" s="2"/>
      <c r="AL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2"/>
      <c r="AK334" s="2"/>
      <c r="AL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2"/>
      <c r="AK335" s="2"/>
      <c r="AL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2"/>
      <c r="AK336" s="2"/>
      <c r="AL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2"/>
      <c r="AK337" s="2"/>
      <c r="AL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2"/>
      <c r="AK338" s="2"/>
      <c r="AL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2"/>
      <c r="AK339" s="2"/>
      <c r="AL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2"/>
      <c r="AK340" s="2"/>
      <c r="AL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2"/>
      <c r="AK341" s="2"/>
      <c r="AL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2"/>
      <c r="AK342" s="2"/>
      <c r="AL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2"/>
      <c r="AK343" s="2"/>
      <c r="AL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2"/>
      <c r="AK344" s="2"/>
      <c r="AL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2"/>
      <c r="AK345" s="2"/>
      <c r="AL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2"/>
      <c r="AK346" s="2"/>
      <c r="AL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2"/>
      <c r="AK347" s="2"/>
      <c r="AL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2"/>
      <c r="AK348" s="2"/>
      <c r="AL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2"/>
      <c r="AK349" s="2"/>
      <c r="AL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2"/>
      <c r="AK350" s="2"/>
      <c r="AL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2"/>
      <c r="AK351" s="2"/>
      <c r="AL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2"/>
      <c r="AK352" s="2"/>
      <c r="AL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2"/>
      <c r="AK353" s="2"/>
      <c r="AL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2"/>
      <c r="AK354" s="2"/>
      <c r="AL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2"/>
      <c r="AK355" s="2"/>
      <c r="AL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2"/>
      <c r="AK356" s="2"/>
      <c r="AL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2"/>
      <c r="AK357" s="2"/>
      <c r="AL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2"/>
      <c r="AK358" s="2"/>
      <c r="AL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2"/>
      <c r="AK359" s="2"/>
      <c r="AL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2"/>
      <c r="AK360" s="2"/>
      <c r="AL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2"/>
      <c r="AK361" s="2"/>
      <c r="AL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2"/>
      <c r="AK362" s="2"/>
      <c r="AL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2"/>
      <c r="AK363" s="2"/>
      <c r="AL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2"/>
      <c r="AK364" s="2"/>
      <c r="AL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2"/>
      <c r="AK365" s="2"/>
      <c r="AL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2"/>
      <c r="AK366" s="2"/>
      <c r="AL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2"/>
      <c r="AK367" s="2"/>
      <c r="AL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2"/>
      <c r="AK368" s="2"/>
      <c r="AL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2"/>
      <c r="AK369" s="2"/>
      <c r="AL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2"/>
      <c r="AK370" s="2"/>
      <c r="AL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2"/>
      <c r="AK371" s="2"/>
      <c r="AL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2"/>
      <c r="AK372" s="2"/>
      <c r="AL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2"/>
      <c r="AK373" s="2"/>
      <c r="AL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2"/>
      <c r="AK374" s="2"/>
      <c r="AL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2"/>
      <c r="AK375" s="2"/>
      <c r="AL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2"/>
      <c r="AK376" s="2"/>
      <c r="AL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2"/>
      <c r="AK377" s="2"/>
      <c r="AL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2"/>
      <c r="AK378" s="2"/>
      <c r="AL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2"/>
      <c r="AK379" s="2"/>
      <c r="AL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2"/>
      <c r="AK380" s="2"/>
      <c r="AL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2"/>
      <c r="AK381" s="2"/>
      <c r="AL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2"/>
      <c r="AK382" s="2"/>
      <c r="AL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2"/>
      <c r="AK383" s="2"/>
      <c r="AL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2"/>
      <c r="AK384" s="2"/>
      <c r="AL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2"/>
      <c r="AK385" s="2"/>
      <c r="AL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2"/>
      <c r="AK386" s="2"/>
      <c r="AL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2"/>
      <c r="AK387" s="2"/>
      <c r="AL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2"/>
      <c r="AK388" s="2"/>
      <c r="AL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2"/>
      <c r="AK389" s="2"/>
      <c r="AL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2"/>
      <c r="AK390" s="2"/>
      <c r="AL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2"/>
      <c r="AK391" s="2"/>
      <c r="AL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2"/>
      <c r="AK392" s="2"/>
      <c r="AL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2"/>
      <c r="AK393" s="2"/>
      <c r="AL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2"/>
      <c r="AK394" s="2"/>
      <c r="AL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2"/>
      <c r="AK395" s="2"/>
      <c r="AL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2"/>
      <c r="AK396" s="2"/>
      <c r="AL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2"/>
      <c r="AK397" s="2"/>
      <c r="AL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2"/>
      <c r="AK398" s="2"/>
      <c r="AL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2"/>
      <c r="AK399" s="2"/>
      <c r="AL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2"/>
      <c r="AK400" s="2"/>
      <c r="AL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2"/>
      <c r="AK401" s="2"/>
      <c r="AL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2"/>
      <c r="AK402" s="2"/>
      <c r="AL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2"/>
      <c r="AK403" s="2"/>
      <c r="AL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2"/>
      <c r="AK404" s="2"/>
      <c r="AL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2"/>
      <c r="AK405" s="2"/>
      <c r="AL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2"/>
      <c r="AK406" s="2"/>
      <c r="AL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2"/>
      <c r="AK407" s="2"/>
      <c r="AL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2"/>
      <c r="AK408" s="2"/>
      <c r="AL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2"/>
      <c r="AK409" s="2"/>
      <c r="AL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2"/>
      <c r="AK410" s="2"/>
      <c r="AL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2"/>
      <c r="AK411" s="2"/>
      <c r="AL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2"/>
      <c r="AK412" s="2"/>
      <c r="AL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2"/>
      <c r="AK413" s="2"/>
      <c r="AL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2"/>
      <c r="AK414" s="2"/>
      <c r="AL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2"/>
      <c r="AK415" s="2"/>
      <c r="AL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2"/>
      <c r="AK416" s="2"/>
      <c r="AL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2"/>
      <c r="AK417" s="2"/>
      <c r="AL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2"/>
      <c r="AK418" s="2"/>
      <c r="AL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2"/>
      <c r="AK419" s="2"/>
      <c r="AL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2"/>
      <c r="AK420" s="2"/>
      <c r="AL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2"/>
      <c r="AK421" s="2"/>
      <c r="AL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2"/>
      <c r="AK422" s="2"/>
      <c r="AL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2"/>
      <c r="AK423" s="2"/>
      <c r="AL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2"/>
      <c r="AK424" s="2"/>
      <c r="AL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2"/>
      <c r="AK425" s="2"/>
      <c r="AL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2"/>
      <c r="AK426" s="2"/>
      <c r="AL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2"/>
      <c r="AK427" s="2"/>
      <c r="AL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2"/>
      <c r="AK428" s="2"/>
      <c r="AL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2"/>
      <c r="AK429" s="2"/>
      <c r="AL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2"/>
      <c r="AK430" s="2"/>
      <c r="AL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2"/>
      <c r="AK431" s="2"/>
      <c r="AL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2"/>
      <c r="AK432" s="2"/>
      <c r="AL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2"/>
      <c r="AK433" s="2"/>
      <c r="AL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2"/>
      <c r="AK434" s="2"/>
      <c r="AL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2"/>
      <c r="AK435" s="2"/>
      <c r="AL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2"/>
      <c r="AK436" s="2"/>
      <c r="AL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2"/>
      <c r="AK437" s="2"/>
      <c r="AL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2"/>
      <c r="AK438" s="2"/>
      <c r="AL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2"/>
      <c r="AK439" s="2"/>
      <c r="AL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2"/>
      <c r="AK440" s="2"/>
      <c r="AL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2"/>
      <c r="AK441" s="2"/>
      <c r="AL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2"/>
      <c r="AK442" s="2"/>
      <c r="AL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2"/>
      <c r="AK443" s="2"/>
      <c r="AL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2"/>
      <c r="AK444" s="2"/>
      <c r="AL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2"/>
      <c r="AK445" s="2"/>
      <c r="AL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2"/>
      <c r="AK446" s="2"/>
      <c r="AL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2"/>
      <c r="AK447" s="2"/>
      <c r="AL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2"/>
      <c r="AK448" s="2"/>
      <c r="AL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2"/>
      <c r="AK449" s="2"/>
      <c r="AL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2"/>
      <c r="AK450" s="2"/>
      <c r="AL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2"/>
      <c r="AK451" s="2"/>
      <c r="AL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2"/>
      <c r="AK452" s="2"/>
      <c r="AL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2"/>
      <c r="AK453" s="2"/>
      <c r="AL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2"/>
      <c r="AK454" s="2"/>
      <c r="AL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2"/>
      <c r="AK455" s="2"/>
      <c r="AL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2"/>
      <c r="AK456" s="2"/>
      <c r="AL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2"/>
      <c r="AK457" s="2"/>
      <c r="AL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2"/>
      <c r="AK458" s="2"/>
      <c r="AL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2"/>
      <c r="AK459" s="2"/>
      <c r="AL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2"/>
      <c r="AK460" s="2"/>
      <c r="AL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2"/>
      <c r="AK461" s="2"/>
      <c r="AL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2"/>
      <c r="AK462" s="2"/>
      <c r="AL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2"/>
      <c r="AK463" s="2"/>
      <c r="AL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2"/>
      <c r="AK464" s="2"/>
      <c r="AL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2"/>
      <c r="AK465" s="2"/>
      <c r="AL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2"/>
      <c r="AK466" s="2"/>
      <c r="AL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2"/>
      <c r="AK467" s="2"/>
      <c r="AL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2"/>
      <c r="AK468" s="2"/>
      <c r="AL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2"/>
      <c r="AK469" s="2"/>
      <c r="AL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2"/>
      <c r="AK470" s="2"/>
      <c r="AL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2"/>
      <c r="AK471" s="2"/>
      <c r="AL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2"/>
      <c r="AK472" s="2"/>
      <c r="AL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2"/>
      <c r="AK473" s="2"/>
      <c r="AL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2"/>
      <c r="AK474" s="2"/>
      <c r="AL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2"/>
      <c r="AK475" s="2"/>
      <c r="AL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2"/>
      <c r="AK476" s="2"/>
      <c r="AL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2"/>
      <c r="AK477" s="2"/>
      <c r="AL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2"/>
      <c r="AK478" s="2"/>
      <c r="AL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2"/>
      <c r="AK479" s="2"/>
      <c r="AL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2"/>
      <c r="AK480" s="2"/>
      <c r="AL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2"/>
      <c r="AK481" s="2"/>
      <c r="AL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2"/>
      <c r="AK482" s="2"/>
      <c r="AL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2"/>
      <c r="AK483" s="2"/>
      <c r="AL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2"/>
      <c r="AK484" s="2"/>
      <c r="AL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2"/>
      <c r="AK485" s="2"/>
      <c r="AL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2"/>
      <c r="AK486" s="2"/>
      <c r="AL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2"/>
      <c r="AK487" s="2"/>
      <c r="AL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2"/>
      <c r="AK488" s="2"/>
      <c r="AL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2"/>
      <c r="AK489" s="2"/>
      <c r="AL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2"/>
      <c r="AK490" s="2"/>
      <c r="AL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2"/>
      <c r="AK491" s="2"/>
      <c r="AL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2"/>
      <c r="AK492" s="2"/>
      <c r="AL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2"/>
      <c r="AK493" s="2"/>
      <c r="AL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2"/>
      <c r="AK494" s="2"/>
      <c r="AL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2"/>
      <c r="AK495" s="2"/>
      <c r="AL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2"/>
      <c r="AK496" s="2"/>
      <c r="AL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2"/>
      <c r="AK497" s="2"/>
      <c r="AL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2"/>
      <c r="AK498" s="2"/>
      <c r="AL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2"/>
      <c r="AK499" s="2"/>
      <c r="AL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2"/>
      <c r="AK500" s="2"/>
      <c r="AL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2"/>
      <c r="AK501" s="2"/>
      <c r="AL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2"/>
      <c r="AK502" s="2"/>
      <c r="AL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2"/>
      <c r="AK503" s="2"/>
      <c r="AL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2"/>
      <c r="AK504" s="2"/>
      <c r="AL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2"/>
      <c r="AK505" s="2"/>
      <c r="AL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2"/>
      <c r="AK506" s="2"/>
      <c r="AL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2"/>
      <c r="AK507" s="2"/>
      <c r="AL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2"/>
      <c r="AK508" s="2"/>
      <c r="AL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2"/>
      <c r="AK509" s="2"/>
      <c r="AL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2"/>
      <c r="AK510" s="2"/>
      <c r="AL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2"/>
      <c r="AK511" s="2"/>
      <c r="AL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2"/>
      <c r="AK512" s="2"/>
      <c r="AL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2"/>
      <c r="AK513" s="2"/>
      <c r="AL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2"/>
      <c r="AK514" s="2"/>
      <c r="AL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2"/>
      <c r="AK515" s="2"/>
      <c r="AL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2"/>
      <c r="AK516" s="2"/>
      <c r="AL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2"/>
      <c r="AK517" s="2"/>
      <c r="AL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2"/>
      <c r="AK518" s="2"/>
      <c r="AL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2"/>
      <c r="AK519" s="2"/>
      <c r="AL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2"/>
      <c r="AK520" s="2"/>
      <c r="AL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2"/>
      <c r="AK521" s="2"/>
      <c r="AL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2"/>
      <c r="AK522" s="2"/>
      <c r="AL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2"/>
      <c r="AK523" s="2"/>
      <c r="AL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2"/>
      <c r="AK524" s="2"/>
      <c r="AL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2"/>
      <c r="AK525" s="2"/>
      <c r="AL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2"/>
      <c r="AK526" s="2"/>
      <c r="AL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2"/>
      <c r="AK527" s="2"/>
      <c r="AL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2"/>
      <c r="AK528" s="2"/>
      <c r="AL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2"/>
      <c r="AK529" s="2"/>
      <c r="AL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2"/>
      <c r="AK530" s="2"/>
      <c r="AL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2"/>
      <c r="AK531" s="2"/>
      <c r="AL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2"/>
      <c r="AK532" s="2"/>
      <c r="AL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2"/>
      <c r="AK533" s="2"/>
      <c r="AL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2"/>
      <c r="AK534" s="2"/>
      <c r="AL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2"/>
      <c r="AK535" s="2"/>
      <c r="AL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2"/>
      <c r="AK536" s="2"/>
      <c r="AL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2"/>
      <c r="AK537" s="2"/>
      <c r="AL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2"/>
      <c r="AK538" s="2"/>
      <c r="AL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2"/>
      <c r="AK539" s="2"/>
      <c r="AL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2"/>
      <c r="AK540" s="2"/>
      <c r="AL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2"/>
      <c r="AK541" s="2"/>
      <c r="AL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2"/>
      <c r="AK542" s="2"/>
      <c r="AL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2"/>
      <c r="AK543" s="2"/>
      <c r="AL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2"/>
      <c r="AK544" s="2"/>
      <c r="AL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2"/>
      <c r="AK545" s="2"/>
      <c r="AL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2"/>
      <c r="AK546" s="2"/>
      <c r="AL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2"/>
      <c r="AK547" s="2"/>
      <c r="AL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2"/>
      <c r="AK548" s="2"/>
      <c r="AL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2"/>
      <c r="AK549" s="2"/>
      <c r="AL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2"/>
      <c r="AK550" s="2"/>
      <c r="AL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2"/>
      <c r="AK551" s="2"/>
      <c r="AL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2"/>
      <c r="AK552" s="2"/>
      <c r="AL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2"/>
      <c r="AK553" s="2"/>
      <c r="AL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2"/>
      <c r="AK554" s="2"/>
      <c r="AL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2"/>
      <c r="AK555" s="2"/>
      <c r="AL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2"/>
      <c r="AK556" s="2"/>
      <c r="AL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2"/>
      <c r="AK557" s="2"/>
      <c r="AL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2"/>
      <c r="AK558" s="2"/>
      <c r="AL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2"/>
      <c r="AK559" s="2"/>
      <c r="AL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2"/>
      <c r="AK560" s="2"/>
      <c r="AL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2"/>
      <c r="AK561" s="2"/>
      <c r="AL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2"/>
      <c r="AK562" s="2"/>
      <c r="AL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2"/>
      <c r="AK563" s="2"/>
      <c r="AL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2"/>
      <c r="AK564" s="2"/>
      <c r="AL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2"/>
      <c r="AK565" s="2"/>
      <c r="AL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2"/>
      <c r="AK566" s="2"/>
      <c r="AL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2"/>
      <c r="AK567" s="2"/>
      <c r="AL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2"/>
      <c r="AK568" s="2"/>
      <c r="AL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2"/>
      <c r="AK569" s="2"/>
      <c r="AL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2"/>
      <c r="AK570" s="2"/>
      <c r="AL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2"/>
      <c r="AK571" s="2"/>
      <c r="AL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2"/>
      <c r="AK572" s="2"/>
      <c r="AL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2"/>
      <c r="AK573" s="2"/>
      <c r="AL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2"/>
      <c r="AK574" s="2"/>
      <c r="AL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2"/>
      <c r="AK575" s="2"/>
      <c r="AL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2"/>
      <c r="AK576" s="2"/>
      <c r="AL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2"/>
      <c r="AK577" s="2"/>
      <c r="AL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2"/>
      <c r="AK578" s="2"/>
      <c r="AL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2"/>
      <c r="AK579" s="2"/>
      <c r="AL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2"/>
      <c r="AK580" s="2"/>
      <c r="AL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2"/>
      <c r="AK581" s="2"/>
      <c r="AL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2"/>
      <c r="AK582" s="2"/>
      <c r="AL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2"/>
      <c r="AK583" s="2"/>
      <c r="AL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2"/>
      <c r="AK584" s="2"/>
      <c r="AL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2"/>
      <c r="AK585" s="2"/>
      <c r="AL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2"/>
      <c r="AK586" s="2"/>
      <c r="AL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2"/>
      <c r="AK587" s="2"/>
      <c r="AL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2"/>
      <c r="AK588" s="2"/>
      <c r="AL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2"/>
      <c r="AK589" s="2"/>
      <c r="AL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2"/>
      <c r="AK590" s="2"/>
      <c r="AL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2"/>
      <c r="AK591" s="2"/>
      <c r="AL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2"/>
      <c r="AK592" s="2"/>
      <c r="AL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2"/>
      <c r="AK593" s="2"/>
      <c r="AL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2"/>
      <c r="AK594" s="2"/>
      <c r="AL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2"/>
      <c r="AK595" s="2"/>
      <c r="AL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2"/>
      <c r="AK596" s="2"/>
      <c r="AL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2"/>
      <c r="AK597" s="2"/>
      <c r="AL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2"/>
      <c r="AK598" s="2"/>
      <c r="AL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2"/>
      <c r="AK599" s="2"/>
      <c r="AL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2"/>
      <c r="AK600" s="2"/>
      <c r="AL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2"/>
      <c r="AK601" s="2"/>
      <c r="AL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2"/>
      <c r="AK602" s="2"/>
      <c r="AL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2"/>
      <c r="AK603" s="2"/>
      <c r="AL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2"/>
      <c r="AK604" s="2"/>
      <c r="AL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2"/>
      <c r="AK605" s="2"/>
      <c r="AL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2"/>
      <c r="AK606" s="2"/>
      <c r="AL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2"/>
      <c r="AK607" s="2"/>
      <c r="AL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2"/>
      <c r="AK608" s="2"/>
      <c r="AL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2"/>
      <c r="AK609" s="2"/>
      <c r="AL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2"/>
      <c r="AK610" s="2"/>
      <c r="AL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2"/>
      <c r="AK611" s="2"/>
      <c r="AL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2"/>
      <c r="AK612" s="2"/>
      <c r="AL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2"/>
      <c r="AK613" s="2"/>
      <c r="AL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2"/>
      <c r="AK614" s="2"/>
      <c r="AL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2"/>
      <c r="AK615" s="2"/>
      <c r="AL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2"/>
      <c r="AK616" s="2"/>
      <c r="AL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2"/>
      <c r="AK617" s="2"/>
      <c r="AL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2"/>
      <c r="AK618" s="2"/>
      <c r="AL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2"/>
      <c r="AK619" s="2"/>
      <c r="AL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2"/>
      <c r="AK620" s="2"/>
      <c r="AL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2"/>
      <c r="AK621" s="2"/>
      <c r="AL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2"/>
      <c r="AK622" s="2"/>
      <c r="AL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2"/>
      <c r="AK623" s="2"/>
      <c r="AL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2"/>
      <c r="AK624" s="2"/>
      <c r="AL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2"/>
      <c r="AK625" s="2"/>
      <c r="AL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2"/>
      <c r="AK626" s="2"/>
      <c r="AL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2"/>
      <c r="AK627" s="2"/>
      <c r="AL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2"/>
      <c r="AK628" s="2"/>
      <c r="AL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2"/>
      <c r="AK629" s="2"/>
      <c r="AL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2"/>
      <c r="AK630" s="2"/>
      <c r="AL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2"/>
      <c r="AK631" s="2"/>
      <c r="AL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2"/>
      <c r="AK632" s="2"/>
      <c r="AL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2"/>
      <c r="AK633" s="2"/>
      <c r="AL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2"/>
      <c r="AK634" s="2"/>
      <c r="AL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2"/>
      <c r="AK635" s="2"/>
      <c r="AL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2"/>
      <c r="AK636" s="2"/>
      <c r="AL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2"/>
      <c r="AK637" s="2"/>
      <c r="AL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2"/>
      <c r="AK638" s="2"/>
      <c r="AL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2"/>
      <c r="AK639" s="2"/>
      <c r="AL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2"/>
      <c r="AK640" s="2"/>
      <c r="AL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2"/>
      <c r="AK641" s="2"/>
      <c r="AL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2"/>
      <c r="AK642" s="2"/>
      <c r="AL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2"/>
      <c r="AK643" s="2"/>
      <c r="AL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2"/>
      <c r="AK644" s="2"/>
      <c r="AL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2"/>
      <c r="AK645" s="2"/>
      <c r="AL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2"/>
      <c r="AK646" s="2"/>
      <c r="AL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2"/>
      <c r="AK647" s="2"/>
      <c r="AL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2"/>
      <c r="AK648" s="2"/>
      <c r="AL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2"/>
      <c r="AK649" s="2"/>
      <c r="AL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2"/>
      <c r="AK650" s="2"/>
      <c r="AL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2"/>
      <c r="AK651" s="2"/>
      <c r="AL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2"/>
      <c r="AK652" s="2"/>
      <c r="AL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2"/>
      <c r="AK653" s="2"/>
      <c r="AL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2"/>
      <c r="AK654" s="2"/>
      <c r="AL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2"/>
      <c r="AK655" s="2"/>
      <c r="AL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2"/>
      <c r="AK656" s="2"/>
      <c r="AL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2"/>
      <c r="AK657" s="2"/>
      <c r="AL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2"/>
      <c r="AK658" s="2"/>
      <c r="AL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2"/>
      <c r="AK659" s="2"/>
      <c r="AL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2"/>
      <c r="AK660" s="2"/>
      <c r="AL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2"/>
      <c r="AK661" s="2"/>
      <c r="AL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2"/>
      <c r="AK662" s="2"/>
      <c r="AL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2"/>
      <c r="AK663" s="2"/>
      <c r="AL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2"/>
      <c r="AK664" s="2"/>
      <c r="AL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2"/>
      <c r="AK665" s="2"/>
      <c r="AL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2"/>
      <c r="AK666" s="2"/>
      <c r="AL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2"/>
      <c r="AK667" s="2"/>
      <c r="AL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2"/>
      <c r="AK668" s="2"/>
      <c r="AL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2"/>
      <c r="AK669" s="2"/>
      <c r="AL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2"/>
      <c r="AK670" s="2"/>
      <c r="AL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2"/>
      <c r="AK671" s="2"/>
      <c r="AL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2"/>
      <c r="AK672" s="2"/>
      <c r="AL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2"/>
      <c r="AK673" s="2"/>
      <c r="AL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2"/>
      <c r="AK674" s="2"/>
      <c r="AL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2"/>
      <c r="AK675" s="2"/>
      <c r="AL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2"/>
      <c r="AK676" s="2"/>
      <c r="AL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2"/>
      <c r="AK677" s="2"/>
      <c r="AL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2"/>
      <c r="AK678" s="2"/>
      <c r="AL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2"/>
      <c r="AK679" s="2"/>
      <c r="AL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2"/>
      <c r="AK680" s="2"/>
      <c r="AL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2"/>
      <c r="AK681" s="2"/>
      <c r="AL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2"/>
      <c r="AK682" s="2"/>
      <c r="AL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2"/>
      <c r="AK683" s="2"/>
      <c r="AL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2"/>
      <c r="AK684" s="2"/>
      <c r="AL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2"/>
      <c r="AK685" s="2"/>
      <c r="AL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2"/>
      <c r="AK686" s="2"/>
      <c r="AL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2"/>
      <c r="AK687" s="2"/>
      <c r="AL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2"/>
      <c r="AK688" s="2"/>
      <c r="AL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2"/>
      <c r="AK689" s="2"/>
      <c r="AL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2"/>
      <c r="AK690" s="2"/>
      <c r="AL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2"/>
      <c r="AK691" s="2"/>
      <c r="AL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2"/>
      <c r="AK692" s="2"/>
      <c r="AL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2"/>
      <c r="AK693" s="2"/>
      <c r="AL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2"/>
      <c r="AK694" s="2"/>
      <c r="AL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2"/>
      <c r="AK695" s="2"/>
      <c r="AL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2"/>
      <c r="AK696" s="2"/>
      <c r="AL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2"/>
      <c r="AK697" s="2"/>
      <c r="AL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2"/>
      <c r="AK698" s="2"/>
      <c r="AL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2"/>
      <c r="AK699" s="2"/>
      <c r="AL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2"/>
      <c r="AK700" s="2"/>
      <c r="AL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2"/>
      <c r="AK701" s="2"/>
      <c r="AL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2"/>
      <c r="AK702" s="2"/>
      <c r="AL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2"/>
      <c r="AK703" s="2"/>
      <c r="AL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2"/>
      <c r="AK704" s="2"/>
      <c r="AL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2"/>
      <c r="AK705" s="2"/>
      <c r="AL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2"/>
      <c r="AK706" s="2"/>
      <c r="AL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2"/>
      <c r="AK707" s="2"/>
      <c r="AL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2"/>
      <c r="AK708" s="2"/>
      <c r="AL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2"/>
      <c r="AK709" s="2"/>
      <c r="AL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2"/>
      <c r="AK710" s="2"/>
      <c r="AL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2"/>
      <c r="AK711" s="2"/>
      <c r="AL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2"/>
      <c r="AK712" s="2"/>
      <c r="AL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2"/>
      <c r="AK713" s="2"/>
      <c r="AL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2"/>
      <c r="AK714" s="2"/>
      <c r="AL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2"/>
      <c r="AK715" s="2"/>
      <c r="AL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2"/>
      <c r="AK716" s="2"/>
      <c r="AL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2"/>
      <c r="AK717" s="2"/>
      <c r="AL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2"/>
      <c r="AK718" s="2"/>
      <c r="AL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2"/>
      <c r="AK719" s="2"/>
      <c r="AL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2"/>
      <c r="AK720" s="2"/>
      <c r="AL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2"/>
      <c r="AK721" s="2"/>
      <c r="AL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2"/>
      <c r="AK722" s="2"/>
      <c r="AL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2"/>
      <c r="AK723" s="2"/>
      <c r="AL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2"/>
      <c r="AK724" s="2"/>
      <c r="AL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2"/>
      <c r="AK725" s="2"/>
      <c r="AL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2"/>
      <c r="AK726" s="2"/>
      <c r="AL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2"/>
      <c r="AK727" s="2"/>
      <c r="AL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2"/>
      <c r="AK728" s="2"/>
      <c r="AL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2"/>
      <c r="AK729" s="2"/>
      <c r="AL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2"/>
      <c r="AK730" s="2"/>
      <c r="AL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2"/>
      <c r="AK731" s="2"/>
      <c r="AL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2"/>
      <c r="AK732" s="2"/>
      <c r="AL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2"/>
      <c r="AK733" s="2"/>
      <c r="AL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2"/>
      <c r="AK734" s="2"/>
      <c r="AL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2"/>
      <c r="AK735" s="2"/>
      <c r="AL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2"/>
      <c r="AK736" s="2"/>
      <c r="AL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2"/>
      <c r="AK737" s="2"/>
      <c r="AL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2"/>
      <c r="AK738" s="2"/>
      <c r="AL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2"/>
      <c r="AK739" s="2"/>
      <c r="AL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2"/>
      <c r="AK740" s="2"/>
      <c r="AL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2"/>
      <c r="AK741" s="2"/>
      <c r="AL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2"/>
      <c r="AK742" s="2"/>
      <c r="AL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2"/>
      <c r="AK743" s="2"/>
      <c r="AL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2"/>
      <c r="AK744" s="2"/>
      <c r="AL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2"/>
      <c r="AK745" s="2"/>
      <c r="AL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2"/>
      <c r="AK746" s="2"/>
      <c r="AL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2"/>
      <c r="AK747" s="2"/>
      <c r="AL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2"/>
      <c r="AK748" s="2"/>
      <c r="AL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2"/>
      <c r="AK749" s="2"/>
      <c r="AL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2"/>
      <c r="AK750" s="2"/>
      <c r="AL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2"/>
      <c r="AK751" s="2"/>
      <c r="AL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2"/>
      <c r="AK752" s="2"/>
      <c r="AL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2"/>
      <c r="AK753" s="2"/>
      <c r="AL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2"/>
      <c r="AK754" s="2"/>
      <c r="AL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2"/>
      <c r="AK755" s="2"/>
      <c r="AL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2"/>
      <c r="AK756" s="2"/>
      <c r="AL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2"/>
      <c r="AK757" s="2"/>
      <c r="AL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2"/>
      <c r="AK758" s="2"/>
      <c r="AL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2"/>
      <c r="AK759" s="2"/>
      <c r="AL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2"/>
      <c r="AK760" s="2"/>
      <c r="AL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2"/>
      <c r="AK761" s="2"/>
      <c r="AL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2"/>
      <c r="AK762" s="2"/>
      <c r="AL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2"/>
      <c r="AK763" s="2"/>
      <c r="AL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2"/>
      <c r="AK764" s="2"/>
      <c r="AL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2"/>
      <c r="AK765" s="2"/>
      <c r="AL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2"/>
      <c r="AK766" s="2"/>
      <c r="AL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2"/>
      <c r="AK767" s="2"/>
      <c r="AL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2"/>
      <c r="AK768" s="2"/>
      <c r="AL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2"/>
      <c r="AK769" s="2"/>
      <c r="AL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2"/>
      <c r="AK770" s="2"/>
      <c r="AL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2"/>
      <c r="AK771" s="2"/>
      <c r="AL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2"/>
      <c r="AK772" s="2"/>
      <c r="AL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2"/>
      <c r="AK773" s="2"/>
      <c r="AL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2"/>
      <c r="AK774" s="2"/>
      <c r="AL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2"/>
      <c r="AK775" s="2"/>
      <c r="AL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2"/>
      <c r="AK776" s="2"/>
      <c r="AL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2"/>
      <c r="AK777" s="2"/>
      <c r="AL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2"/>
      <c r="AK778" s="2"/>
      <c r="AL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2"/>
      <c r="AK779" s="2"/>
      <c r="AL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2"/>
      <c r="AK780" s="2"/>
      <c r="AL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2"/>
      <c r="AK781" s="2"/>
      <c r="AL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2"/>
      <c r="AK782" s="2"/>
      <c r="AL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2"/>
      <c r="AK783" s="2"/>
      <c r="AL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2"/>
      <c r="AK784" s="2"/>
      <c r="AL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2"/>
      <c r="AK785" s="2"/>
      <c r="AL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2"/>
      <c r="AK786" s="2"/>
      <c r="AL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2"/>
      <c r="AK787" s="2"/>
      <c r="AL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2"/>
      <c r="AK788" s="2"/>
      <c r="AL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2"/>
      <c r="AK789" s="2"/>
      <c r="AL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2"/>
      <c r="AK790" s="2"/>
      <c r="AL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2"/>
      <c r="AK791" s="2"/>
      <c r="AL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2"/>
      <c r="AK792" s="2"/>
      <c r="AL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2"/>
      <c r="AK793" s="2"/>
      <c r="AL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2"/>
      <c r="AK794" s="2"/>
      <c r="AL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2"/>
      <c r="AK795" s="2"/>
      <c r="AL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2"/>
      <c r="AK796" s="2"/>
      <c r="AL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2"/>
      <c r="AK797" s="2"/>
      <c r="AL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2"/>
      <c r="AK798" s="2"/>
      <c r="AL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2"/>
      <c r="AK799" s="2"/>
      <c r="AL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2"/>
      <c r="AK800" s="2"/>
      <c r="AL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2"/>
      <c r="AK801" s="2"/>
      <c r="AL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2"/>
      <c r="AK802" s="2"/>
      <c r="AL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2"/>
      <c r="AK803" s="2"/>
      <c r="AL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2"/>
      <c r="AK804" s="2"/>
      <c r="AL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2"/>
      <c r="AK805" s="2"/>
      <c r="AL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2"/>
      <c r="AK806" s="2"/>
      <c r="AL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2"/>
      <c r="AK807" s="2"/>
      <c r="AL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2"/>
      <c r="AK808" s="2"/>
      <c r="AL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2"/>
      <c r="AK809" s="2"/>
      <c r="AL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2"/>
      <c r="AK810" s="2"/>
      <c r="AL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2"/>
      <c r="AK811" s="2"/>
      <c r="AL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2"/>
      <c r="AK812" s="2"/>
      <c r="AL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2"/>
      <c r="AK813" s="2"/>
      <c r="AL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2"/>
      <c r="AK814" s="2"/>
      <c r="AL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2"/>
      <c r="AK815" s="2"/>
      <c r="AL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2"/>
      <c r="AK816" s="2"/>
      <c r="AL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2"/>
      <c r="AK817" s="2"/>
      <c r="AL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2"/>
      <c r="AK818" s="2"/>
      <c r="AL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2"/>
      <c r="AK819" s="2"/>
      <c r="AL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2"/>
      <c r="AK820" s="2"/>
      <c r="AL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2"/>
      <c r="AK821" s="2"/>
      <c r="AL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2"/>
      <c r="AK822" s="2"/>
      <c r="AL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2"/>
      <c r="AK823" s="2"/>
      <c r="AL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2"/>
      <c r="AK824" s="2"/>
      <c r="AL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2"/>
      <c r="AK825" s="2"/>
      <c r="AL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2"/>
      <c r="AK826" s="2"/>
      <c r="AL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2"/>
      <c r="AK827" s="2"/>
      <c r="AL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2"/>
      <c r="AK828" s="2"/>
      <c r="AL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2"/>
      <c r="AK829" s="2"/>
      <c r="AL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2"/>
      <c r="AK830" s="2"/>
      <c r="AL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2"/>
      <c r="AK831" s="2"/>
      <c r="AL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2"/>
      <c r="AK832" s="2"/>
      <c r="AL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2"/>
      <c r="AK833" s="2"/>
      <c r="AL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2"/>
      <c r="AK834" s="2"/>
      <c r="AL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2"/>
      <c r="AK835" s="2"/>
      <c r="AL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2"/>
      <c r="AK836" s="2"/>
      <c r="AL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2"/>
      <c r="AK837" s="2"/>
      <c r="AL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2"/>
      <c r="AK838" s="2"/>
      <c r="AL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2"/>
      <c r="AK839" s="2"/>
      <c r="AL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2"/>
      <c r="AK840" s="2"/>
      <c r="AL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2"/>
      <c r="AK841" s="2"/>
      <c r="AL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2"/>
      <c r="AK842" s="2"/>
      <c r="AL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2"/>
      <c r="AK843" s="2"/>
      <c r="AL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2"/>
      <c r="AK844" s="2"/>
      <c r="AL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2"/>
      <c r="AK845" s="2"/>
      <c r="AL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2"/>
      <c r="AK846" s="2"/>
      <c r="AL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2"/>
      <c r="AK847" s="2"/>
      <c r="AL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2"/>
      <c r="AK848" s="2"/>
      <c r="AL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2"/>
      <c r="AK849" s="2"/>
      <c r="AL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2"/>
      <c r="AK850" s="2"/>
      <c r="AL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2"/>
      <c r="AK851" s="2"/>
      <c r="AL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2"/>
      <c r="AK852" s="2"/>
      <c r="AL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2"/>
      <c r="AK853" s="2"/>
      <c r="AL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2"/>
      <c r="AK854" s="2"/>
      <c r="AL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2"/>
      <c r="AK855" s="2"/>
      <c r="AL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2"/>
      <c r="AK856" s="2"/>
      <c r="AL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2"/>
      <c r="AK857" s="2"/>
      <c r="AL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2"/>
      <c r="AK858" s="2"/>
      <c r="AL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2"/>
      <c r="AK859" s="2"/>
      <c r="AL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2"/>
      <c r="AK860" s="2"/>
      <c r="AL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2"/>
      <c r="AK861" s="2"/>
      <c r="AL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2"/>
      <c r="AK862" s="2"/>
      <c r="AL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2"/>
      <c r="AK863" s="2"/>
      <c r="AL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2"/>
      <c r="AK864" s="2"/>
      <c r="AL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2"/>
      <c r="AK865" s="2"/>
      <c r="AL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2"/>
      <c r="AK866" s="2"/>
      <c r="AL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2"/>
      <c r="AK867" s="2"/>
      <c r="AL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2"/>
      <c r="AK868" s="2"/>
      <c r="AL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2"/>
      <c r="AK869" s="2"/>
      <c r="AL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2"/>
      <c r="AK870" s="2"/>
      <c r="AL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2"/>
      <c r="AK871" s="2"/>
      <c r="AL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2"/>
      <c r="AK872" s="2"/>
      <c r="AL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2"/>
      <c r="AK873" s="2"/>
      <c r="AL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2"/>
      <c r="AK874" s="2"/>
      <c r="AL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2"/>
      <c r="AK875" s="2"/>
      <c r="AL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2"/>
      <c r="AK876" s="2"/>
      <c r="AL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2"/>
      <c r="AK877" s="2"/>
      <c r="AL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2"/>
      <c r="AK878" s="2"/>
      <c r="AL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2"/>
      <c r="AK879" s="2"/>
      <c r="AL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2"/>
      <c r="AK880" s="2"/>
      <c r="AL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2"/>
      <c r="AK881" s="2"/>
      <c r="AL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2"/>
      <c r="AK882" s="2"/>
      <c r="AL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2"/>
      <c r="AK883" s="2"/>
      <c r="AL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2"/>
      <c r="AK884" s="2"/>
      <c r="AL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2"/>
      <c r="AK885" s="2"/>
      <c r="AL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2"/>
      <c r="AK886" s="2"/>
      <c r="AL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2"/>
      <c r="AK887" s="2"/>
      <c r="AL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2"/>
      <c r="AK888" s="2"/>
      <c r="AL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2"/>
      <c r="AK889" s="2"/>
      <c r="AL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2"/>
      <c r="AK890" s="2"/>
      <c r="AL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2"/>
      <c r="AK891" s="2"/>
      <c r="AL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2"/>
      <c r="AK892" s="2"/>
      <c r="AL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2"/>
      <c r="AK893" s="2"/>
      <c r="AL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2"/>
      <c r="AK894" s="2"/>
      <c r="AL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2"/>
      <c r="AK895" s="2"/>
      <c r="AL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2"/>
      <c r="AK896" s="2"/>
      <c r="AL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2"/>
      <c r="AK897" s="2"/>
      <c r="AL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2"/>
      <c r="AK898" s="2"/>
      <c r="AL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2"/>
      <c r="AK899" s="2"/>
      <c r="AL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2"/>
      <c r="AK900" s="2"/>
      <c r="AL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2"/>
      <c r="AK901" s="2"/>
      <c r="AL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2"/>
      <c r="AK902" s="2"/>
      <c r="AL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2"/>
      <c r="AK903" s="2"/>
      <c r="AL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2"/>
      <c r="AK904" s="2"/>
      <c r="AL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2"/>
      <c r="AK905" s="2"/>
      <c r="AL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2"/>
      <c r="AK906" s="2"/>
      <c r="AL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2"/>
      <c r="AK907" s="2"/>
      <c r="AL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2"/>
      <c r="AK908" s="2"/>
      <c r="AL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2"/>
      <c r="AK909" s="2"/>
      <c r="AL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2"/>
      <c r="AK910" s="2"/>
      <c r="AL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2"/>
      <c r="AK911" s="2"/>
      <c r="AL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2"/>
      <c r="AK912" s="2"/>
      <c r="AL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2"/>
      <c r="AK913" s="2"/>
      <c r="AL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2"/>
      <c r="AK914" s="2"/>
      <c r="AL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2"/>
      <c r="AK915" s="2"/>
      <c r="AL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2"/>
      <c r="AK916" s="2"/>
      <c r="AL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2"/>
      <c r="AK917" s="2"/>
      <c r="AL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2"/>
      <c r="AK918" s="2"/>
      <c r="AL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2"/>
      <c r="AK919" s="2"/>
      <c r="AL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2"/>
      <c r="AK920" s="2"/>
      <c r="AL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2"/>
      <c r="AK921" s="2"/>
      <c r="AL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2"/>
      <c r="AK922" s="2"/>
      <c r="AL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2"/>
      <c r="AK923" s="2"/>
      <c r="AL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2"/>
      <c r="AK924" s="2"/>
      <c r="AL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2"/>
      <c r="AK925" s="2"/>
      <c r="AL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2"/>
      <c r="AK926" s="2"/>
      <c r="AL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2"/>
      <c r="AK927" s="2"/>
      <c r="AL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2"/>
      <c r="AK928" s="2"/>
      <c r="AL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2"/>
      <c r="AK929" s="2"/>
      <c r="AL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2"/>
      <c r="AK930" s="2"/>
      <c r="AL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2"/>
      <c r="AK931" s="2"/>
      <c r="AL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2"/>
      <c r="AK932" s="2"/>
      <c r="AL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2"/>
      <c r="AK933" s="2"/>
      <c r="AL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2"/>
      <c r="AK934" s="2"/>
      <c r="AL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2"/>
      <c r="AK935" s="2"/>
      <c r="AL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2"/>
      <c r="AK936" s="2"/>
      <c r="AL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2"/>
      <c r="AK937" s="2"/>
      <c r="AL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2"/>
      <c r="AK938" s="2"/>
      <c r="AL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2"/>
      <c r="AK939" s="2"/>
      <c r="AL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2"/>
      <c r="AK940" s="2"/>
      <c r="AL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2"/>
      <c r="AK941" s="2"/>
      <c r="AL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2"/>
      <c r="AK942" s="2"/>
      <c r="AL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2"/>
      <c r="AK943" s="2"/>
      <c r="AL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2"/>
      <c r="AK944" s="2"/>
      <c r="AL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2"/>
      <c r="AK945" s="2"/>
      <c r="AL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2"/>
      <c r="AK946" s="2"/>
      <c r="AL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2"/>
      <c r="AK947" s="2"/>
      <c r="AL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2"/>
      <c r="AK948" s="2"/>
      <c r="AL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2"/>
      <c r="AK949" s="2"/>
      <c r="AL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2"/>
      <c r="AK950" s="2"/>
      <c r="AL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2"/>
      <c r="AK951" s="2"/>
      <c r="AL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2"/>
      <c r="AK952" s="2"/>
      <c r="AL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2"/>
      <c r="AK953" s="2"/>
      <c r="AL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2"/>
      <c r="AK954" s="2"/>
      <c r="AL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2"/>
      <c r="AK955" s="2"/>
      <c r="AL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2"/>
      <c r="AK956" s="2"/>
      <c r="AL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2"/>
      <c r="AK957" s="2"/>
      <c r="AL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2"/>
      <c r="AK958" s="2"/>
      <c r="AL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2"/>
      <c r="AK959" s="2"/>
      <c r="AL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2"/>
      <c r="AK960" s="2"/>
      <c r="AL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2"/>
      <c r="AK961" s="2"/>
      <c r="AL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2"/>
      <c r="AK962" s="2"/>
      <c r="AL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2"/>
      <c r="AK963" s="2"/>
      <c r="AL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2"/>
      <c r="AK964" s="2"/>
      <c r="AL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2"/>
      <c r="AK965" s="2"/>
      <c r="AL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2"/>
      <c r="AK966" s="2"/>
      <c r="AL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2"/>
      <c r="AK967" s="2"/>
      <c r="AL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2"/>
      <c r="AK968" s="2"/>
      <c r="AL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2"/>
      <c r="AK969" s="2"/>
      <c r="AL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2"/>
      <c r="AK970" s="2"/>
      <c r="AL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2"/>
      <c r="AK971" s="2"/>
      <c r="AL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2"/>
      <c r="AK972" s="2"/>
      <c r="AL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2"/>
      <c r="AK973" s="2"/>
      <c r="AL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2"/>
      <c r="AK974" s="2"/>
      <c r="AL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2"/>
      <c r="AK975" s="2"/>
      <c r="AL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2"/>
      <c r="AK976" s="2"/>
      <c r="AL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2"/>
      <c r="AK977" s="2"/>
      <c r="AL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2"/>
      <c r="AK978" s="2"/>
      <c r="AL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2"/>
      <c r="AK979" s="2"/>
      <c r="AL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2"/>
      <c r="AK980" s="2"/>
      <c r="AL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2"/>
      <c r="AK981" s="2"/>
      <c r="AL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2"/>
      <c r="AK982" s="2"/>
      <c r="AL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2"/>
      <c r="AK983" s="2"/>
      <c r="AL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2"/>
      <c r="AK984" s="2"/>
      <c r="AL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2"/>
      <c r="AK985" s="2"/>
      <c r="AL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2"/>
      <c r="AK986" s="2"/>
      <c r="AL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2"/>
      <c r="AK987" s="2"/>
      <c r="AL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2"/>
      <c r="AK988" s="2"/>
      <c r="AL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2"/>
      <c r="AK989" s="2"/>
      <c r="AL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2"/>
      <c r="AK990" s="2"/>
      <c r="AL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2"/>
      <c r="AK991" s="2"/>
      <c r="AL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2"/>
      <c r="AK992" s="2"/>
      <c r="AL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2"/>
      <c r="AK993" s="2"/>
      <c r="AL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2"/>
      <c r="AK994" s="2"/>
      <c r="AL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2"/>
      <c r="AK995" s="2"/>
      <c r="AL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2"/>
      <c r="AK996" s="2"/>
      <c r="AL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2"/>
      <c r="AK997" s="2"/>
      <c r="AL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2"/>
      <c r="AK998" s="2"/>
      <c r="AL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3"/>
      <c r="AJ999" s="2"/>
      <c r="AK999" s="2"/>
      <c r="AL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3"/>
      <c r="AJ1000" s="2"/>
      <c r="AK1000" s="2"/>
      <c r="AL1000" s="2"/>
    </row>
  </sheetData>
  <mergeCells count="63">
    <mergeCell ref="B20:C20"/>
    <mergeCell ref="B21:C21"/>
    <mergeCell ref="A8:B9"/>
    <mergeCell ref="C8:C9"/>
    <mergeCell ref="B10:C10"/>
    <mergeCell ref="B11:C11"/>
    <mergeCell ref="B12:C12"/>
    <mergeCell ref="B13:C13"/>
    <mergeCell ref="A24:B24"/>
    <mergeCell ref="B22:C22"/>
    <mergeCell ref="B23:C23"/>
    <mergeCell ref="D23:AH23"/>
    <mergeCell ref="O7:AB7"/>
    <mergeCell ref="AC7:AH7"/>
    <mergeCell ref="AL8:AL12"/>
    <mergeCell ref="AL13:AL14"/>
    <mergeCell ref="AL15:AL20"/>
    <mergeCell ref="AK21:AL21"/>
    <mergeCell ref="AL22:AL24"/>
    <mergeCell ref="AL87:AL88"/>
    <mergeCell ref="AK89:AL89"/>
    <mergeCell ref="AL25:AL31"/>
    <mergeCell ref="AL32:AL34"/>
    <mergeCell ref="AL35:AL51"/>
    <mergeCell ref="AL57:AL60"/>
    <mergeCell ref="AL61:AL66"/>
    <mergeCell ref="AL67:AL69"/>
    <mergeCell ref="AL70:AL86"/>
    <mergeCell ref="AL91:AL92"/>
    <mergeCell ref="A5:AH5"/>
    <mergeCell ref="A6:K6"/>
    <mergeCell ref="L6:N6"/>
    <mergeCell ref="O6:AB6"/>
    <mergeCell ref="AC6:AH6"/>
    <mergeCell ref="A7:K7"/>
    <mergeCell ref="L7:N7"/>
    <mergeCell ref="D8:AH8"/>
    <mergeCell ref="B14:C14"/>
    <mergeCell ref="B15:C15"/>
    <mergeCell ref="B16:C16"/>
    <mergeCell ref="B17:C17"/>
    <mergeCell ref="A10:A23"/>
    <mergeCell ref="A25:A41"/>
    <mergeCell ref="B30:C30"/>
    <mergeCell ref="B31:C31"/>
    <mergeCell ref="B32:C32"/>
    <mergeCell ref="B33:C33"/>
    <mergeCell ref="D33:AH33"/>
    <mergeCell ref="B34:C34"/>
    <mergeCell ref="B35:C35"/>
    <mergeCell ref="B36:C36"/>
    <mergeCell ref="B37:C37"/>
    <mergeCell ref="B38:C38"/>
    <mergeCell ref="B39:C39"/>
    <mergeCell ref="B40:C40"/>
    <mergeCell ref="B41:C41"/>
    <mergeCell ref="B18:C18"/>
    <mergeCell ref="B19:C19"/>
    <mergeCell ref="B25:C25"/>
    <mergeCell ref="B26:C26"/>
    <mergeCell ref="B27:C27"/>
    <mergeCell ref="B28:C28"/>
    <mergeCell ref="B29:C29"/>
  </mergeCells>
  <dataValidations>
    <dataValidation type="list" allowBlank="1" showErrorMessage="1" sqref="D19:AH19">
      <formula1>dados_1!$B$13:$B$19</formula1>
    </dataValidation>
    <dataValidation type="list" allowBlank="1" showErrorMessage="1" sqref="D17:AH17 D29:AH29">
      <formula1>dados_1!$B$2:$B$7</formula1>
    </dataValidation>
    <dataValidation type="list" allowBlank="1" showErrorMessage="1" sqref="D20:AH20">
      <formula1>dados_1!$B$22:$B$24</formula1>
    </dataValidation>
    <dataValidation type="list" allowBlank="1" showErrorMessage="1" sqref="D18:AH18 D30:AH30">
      <formula1>dados_1!$B$9:$B$11</formula1>
    </dataValidation>
    <dataValidation type="list" allowBlank="1" showErrorMessage="1" sqref="D22:AH22">
      <formula1>dados_1!$B$26:$B$27</formula1>
    </dataValidation>
    <dataValidation type="list" allowBlank="1" showErrorMessage="1" sqref="D21:AH21 D31:AH31">
      <formula1>dados_1!$E$3:$E$19</formula1>
    </dataValidation>
  </dataValidations>
  <printOptions/>
  <pageMargins bottom="0.75" footer="0.0" header="0.0" left="0.25" right="0.25" top="0.75"/>
  <pageSetup paperSize="9" orientation="landscape"/>
  <drawing r:id="rId2"/>
  <legacyDrawing r:id="rId3"/>
</worksheet>
</file>